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90" activeTab="0"/>
  </bookViews>
  <sheets>
    <sheet name="INGRESOS A JULIO 31 2023" sheetId="1" r:id="rId1"/>
    <sheet name="EJEC PPT A JULIO 2023 TOT" sheetId="2" r:id="rId2"/>
  </sheets>
  <definedNames/>
  <calcPr fullCalcOnLoad="1"/>
</workbook>
</file>

<file path=xl/sharedStrings.xml><?xml version="1.0" encoding="utf-8"?>
<sst xmlns="http://schemas.openxmlformats.org/spreadsheetml/2006/main" count="306" uniqueCount="288">
  <si>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</si>
  <si>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</si>
  <si>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</si>
  <si>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</si>
  <si>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</si>
  <si>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</si>
  <si>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</si>
  <si>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</si>
  <si>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</si>
  <si>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</si>
  <si>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</si>
  <si>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</si>
  <si>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</si>
  <si>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</si>
  <si>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</si>
  <si>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</si>
  <si>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</si>
  <si>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</si>
  <si>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</si>
  <si>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</si>
  <si>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</si>
  <si>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</si>
  <si>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</si>
  <si>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</si>
  <si>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</si>
  <si>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</si>
  <si>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</si>
  <si>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</si>
  <si>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</si>
  <si>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</si>
  <si>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</si>
  <si>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</si>
  <si>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</si>
  <si>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</si>
  <si>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</si>
  <si>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</si>
  <si>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</si>
  <si>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</si>
  <si>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</si>
  <si>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</si>
  <si>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</si>
  <si>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</si>
  <si>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</si>
  <si>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</si>
  <si>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</si>
  <si>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</si>
  <si>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</si>
  <si>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</si>
  <si>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</si>
  <si>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</si>
  <si>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</si>
  <si>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</si>
  <si>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</si>
  <si>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</si>
  <si>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</si>
  <si>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</si>
  <si>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</si>
  <si>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</si>
  <si>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</si>
  <si>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</si>
  <si>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</si>
  <si>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</si>
  <si>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</si>
  <si>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</si>
  <si>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</si>
  <si>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</si>
  <si>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</si>
  <si>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</si>
  <si>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</si>
  <si>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</si>
  <si>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</si>
  <si>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</si>
  <si>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</si>
  <si>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</si>
  <si>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APORTE ACUERDO  PUNTO FINAL -  PLAN NACIONAL DE DESARROLLO 2018-2022  - Artículo 237</t>
  </si>
  <si>
    <t>1-02-6-04-01</t>
  </si>
  <si>
    <t>ACTIVIDADES A LA SALUD HUMANA Y DE ASISTENCIA SOCIAL</t>
  </si>
  <si>
    <t>1-02-6-04</t>
  </si>
  <si>
    <t>DIFERENTES A SUBVENCIONES</t>
  </si>
  <si>
    <t>1-02-6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</si>
  <si>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</si>
  <si>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</si>
  <si>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</si>
  <si>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</si>
  <si>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</si>
  <si>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</si>
  <si>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</si>
  <si>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</si>
  <si>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</si>
  <si>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</si>
  <si>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</si>
  <si>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</si>
  <si>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</si>
  <si>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</si>
  <si>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</si>
  <si>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</si>
  <si>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</si>
  <si>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</si>
  <si>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</si>
  <si>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</si>
  <si>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</si>
  <si>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</si>
  <si>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</si>
  <si>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</si>
  <si>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</si>
  <si>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</si>
  <si>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</si>
  <si>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</si>
  <si>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A-02-02-01-004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</si>
  <si>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</si>
  <si>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</si>
  <si>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</si>
  <si>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</si>
  <si>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</si>
  <si>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</si>
  <si>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</si>
  <si>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</si>
  <si>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</si>
  <si>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</si>
  <si>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</si>
  <si>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</si>
  <si>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</si>
  <si>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</si>
  <si>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</si>
  <si>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</si>
  <si>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</si>
  <si>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</si>
  <si>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</si>
  <si>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</si>
  <si>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</si>
  <si>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</si>
  <si>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</si>
  <si>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</si>
  <si>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</si>
  <si>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</si>
  <si>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</si>
  <si>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</si>
  <si>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</si>
  <si>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</si>
  <si>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</si>
  <si>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</si>
  <si>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</si>
  <si>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</si>
  <si>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</si>
  <si>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</si>
  <si>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</si>
  <si>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</si>
  <si>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</si>
  <si>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</si>
  <si>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</si>
  <si>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</si>
  <si>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</si>
  <si>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</si>
  <si>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</si>
  <si>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</si>
  <si>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</si>
  <si>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</si>
  <si>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</si>
  <si>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</si>
  <si>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</si>
  <si>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</si>
  <si>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</si>
  <si>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</si>
  <si>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</si>
  <si>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</si>
  <si>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</si>
  <si>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</si>
  <si>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</si>
  <si>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</si>
  <si>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</si>
  <si>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</si>
  <si>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</si>
  <si>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</si>
  <si>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</si>
  <si>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</si>
  <si>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</si>
  <si>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</si>
  <si>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</si>
  <si>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</si>
  <si>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</si>
  <si>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</si>
  <si>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</si>
  <si>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</si>
  <si>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</si>
  <si>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</si>
  <si>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</si>
  <si>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</si>
  <si>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</si>
  <si>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</si>
  <si>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</si>
  <si>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</si>
  <si>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</si>
  <si>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1-02-6-04-01-09-1</t>
  </si>
  <si>
    <t>1-02-6-04-01-09-2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</si>
  <si>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</si>
  <si>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</si>
  <si>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</si>
  <si>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</si>
  <si>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</si>
  <si>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</si>
  <si>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</si>
  <si>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</si>
  <si>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</si>
  <si>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</si>
  <si>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</si>
  <si>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</si>
  <si>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</si>
  <si>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</si>
  <si>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</si>
  <si>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</si>
  <si>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</si>
  <si>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</si>
  <si>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</si>
  <si>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</si>
  <si>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</si>
  <si>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</si>
  <si>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</si>
  <si>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0</t>
  </si>
  <si>
    <t>DISPONIBILIDAD INICIAL</t>
  </si>
  <si>
    <t>TOTAL INGRESOS CORRIENTES + DISPONIIBILIDAD INICIAL</t>
  </si>
  <si>
    <t>A-02-02-02-007-001-02</t>
  </si>
  <si>
    <t>SERVICIOS DE LA BANCA DE INVERSIÓN</t>
  </si>
  <si>
    <t>A-03</t>
  </si>
  <si>
    <t>A-03-02</t>
  </si>
  <si>
    <t>A-03-02-02</t>
  </si>
  <si>
    <t>A-03-02-02-001</t>
  </si>
  <si>
    <t>A GOBIERNOS Y ORGANIZACIONES NACIONALES E INTERNACIONALES</t>
  </si>
  <si>
    <t>A ORGANIZACIONES INTERNACIONALES</t>
  </si>
  <si>
    <t>MEMBRESÍAS</t>
  </si>
  <si>
    <t>APROPIACIÓN  DEFINITIVA</t>
  </si>
  <si>
    <t>A-02-02-02-007-001-03</t>
  </si>
  <si>
    <t>SERVICIOS DE SEGUROS Y PENSIONES (CON EXCLUSIÓN DE SERVICIOS DE REASEGURO), EXCEPTO LOS SERVICIOS DE SEGUROS SOCIALES</t>
  </si>
  <si>
    <t>A-02-02-02-007-001-03-5</t>
  </si>
  <si>
    <t>OTROS SERVICIOS DE SEGUROS DISTINTOS A LOS SEGUROS DE VIDA (EXCEPTO LOS SERVICIOS DE REASEGURO)</t>
  </si>
  <si>
    <t>SERVICIOS DE SEGUROS GENERALES DE RESPONSABILIDAD CIVIL</t>
  </si>
  <si>
    <t>A-02-01</t>
  </si>
  <si>
    <t>ADQUISICION DE ACTIVOS NO FINANCIEROS</t>
  </si>
  <si>
    <t>A-02-01-01</t>
  </si>
  <si>
    <t>ACTIVOS FIJOS</t>
  </si>
  <si>
    <t>A-02-01-01-003</t>
  </si>
  <si>
    <t>ACTIVOS FIJOS NO CLASIFICADOS COMO MAQUINARIA Y EQUIPO</t>
  </si>
  <si>
    <t>A-02-01-01-003-008</t>
  </si>
  <si>
    <t>MUEBLES, INSTRUMENTOS MUSICALES, ARTÍCULOS DE DEPORTE Y ANTIGÜEDADES</t>
  </si>
  <si>
    <t>A-02-01-01-003-008-01</t>
  </si>
  <si>
    <t>MUEBLES</t>
  </si>
  <si>
    <t>A-02-01-01-003-008-01-4</t>
  </si>
  <si>
    <t>OTROS MUEBLES N.C.P.</t>
  </si>
  <si>
    <t>A-02-02-02-008-003-06</t>
  </si>
  <si>
    <t>SERVICIOS DE PUBLICIDAD Y EL SUMINISTRO DE ESPACIO O TIEMPO PUBLICITARIOS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</si>
  <si>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</si>
  <si>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</si>
  <si>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</si>
  <si>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</si>
  <si>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</si>
  <si>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</si>
  <si>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</si>
  <si>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</si>
  <si>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A-08-05</t>
  </si>
  <si>
    <t>A-08-05-01</t>
  </si>
  <si>
    <t>A-08-05-02</t>
  </si>
  <si>
    <t>A-02-02-02-007-001-03-5-05</t>
  </si>
  <si>
    <t>A-09</t>
  </si>
  <si>
    <t>DISPONIBILIDAD FINAL</t>
  </si>
  <si>
    <t>2</t>
  </si>
  <si>
    <t>2-05</t>
  </si>
  <si>
    <t>2-05-1</t>
  </si>
  <si>
    <t>2-05-1-02</t>
  </si>
  <si>
    <t>2-05-1-02-05</t>
  </si>
  <si>
    <t>RECURSOS DE CAPITAL</t>
  </si>
  <si>
    <t>RENDIMIENTOS FINANCIEROS</t>
  </si>
  <si>
    <t>RECURSOS DE LA ENTIDAD</t>
  </si>
  <si>
    <t>DEPÓSITOS</t>
  </si>
  <si>
    <t>OTROS RENDIMIENTOS FINANCIEROS</t>
  </si>
  <si>
    <t>A-02-02-02-008-005-01</t>
  </si>
  <si>
    <t>SERVICIOS DE EMPLEO</t>
  </si>
  <si>
    <t>Ingresos Acumulados Desde 01/01/2023 hasta 30/06/2023</t>
  </si>
  <si>
    <t>A-03-08</t>
  </si>
  <si>
    <t>BECAS Y OTROS BENEFICIOS DE EDUCACION</t>
  </si>
  <si>
    <t>A-03-08-01</t>
  </si>
  <si>
    <t>A-03-08-01-002</t>
  </si>
  <si>
    <t>TRANSFERENCIA CONVENIOS ICETEX</t>
  </si>
  <si>
    <t>EJECUCION DE EGRESOS A JULIO 31 VIGENCIA 2023</t>
  </si>
  <si>
    <t>EJECUCION PRESUPUESTAL ACUMULADA DESDE 01/01/2023 HASTA 30/06/2023</t>
  </si>
  <si>
    <t>EJECUCIÓN PRESUPUESTAL DESDE 01/07/2023 HASTA 31/07/2023</t>
  </si>
  <si>
    <t>EJECUCIÓN PRESUPUESTAL ACUMULADA DESDE 01/01/2023 HASTA 31/07/2023</t>
  </si>
  <si>
    <t>Ingresos Desde 01/07/2023 hasta 31/07/2023</t>
  </si>
  <si>
    <t>Ingresos Acumulados Desde 01/01/2023 hasta 31/07/2023</t>
  </si>
  <si>
    <t>EJECUCION DE INGRESOS A JULIO 31 DE 2023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</si>
</sst>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_-;_-@_-"/>
    <numFmt numFmtId="173" formatCode="#,##0.00_ ;\-#,##0.0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"/>
    <numFmt numFmtId="179" formatCode="#,##0.000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_-* #,##0_-;\-* #,##0_-;_-* &quot;-&quot;??_-;_-@_-"/>
    <numFmt numFmtId="185" formatCode="_-* #,##0.0000_-;\-* #,##0.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172" fontId="44" fillId="0" borderId="0" xfId="5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4" fillId="0" borderId="0" xfId="49" applyFont="1" applyAlignment="1">
      <alignment/>
    </xf>
    <xf numFmtId="43" fontId="44" fillId="0" borderId="0" xfId="49" applyFont="1" applyAlignment="1">
      <alignment horizontal="center"/>
    </xf>
    <xf numFmtId="172" fontId="44" fillId="0" borderId="0" xfId="5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73" fontId="44" fillId="0" borderId="0" xfId="50" applyNumberFormat="1" applyFont="1" applyAlignment="1">
      <alignment horizontal="center" vertical="center" wrapText="1"/>
    </xf>
    <xf numFmtId="172" fontId="44" fillId="0" borderId="0" xfId="50" applyNumberFormat="1" applyFont="1" applyAlignment="1">
      <alignment wrapText="1"/>
    </xf>
    <xf numFmtId="172" fontId="45" fillId="0" borderId="0" xfId="50" applyNumberFormat="1" applyFont="1" applyAlignment="1">
      <alignment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172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4" fillId="0" borderId="0" xfId="49" applyFont="1" applyAlignment="1">
      <alignment vertical="center"/>
    </xf>
    <xf numFmtId="0" fontId="46" fillId="14" borderId="12" xfId="0" applyFont="1" applyFill="1" applyBorder="1" applyAlignment="1">
      <alignment vertical="center"/>
    </xf>
    <xf numFmtId="0" fontId="46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6" fillId="6" borderId="12" xfId="0" applyFont="1" applyFill="1" applyBorder="1" applyAlignment="1">
      <alignment vertical="center"/>
    </xf>
    <xf numFmtId="0" fontId="46" fillId="6" borderId="12" xfId="0" applyFont="1" applyFill="1" applyBorder="1" applyAlignment="1">
      <alignment vertical="center" wrapText="1"/>
    </xf>
    <xf numFmtId="0" fontId="46" fillId="2" borderId="12" xfId="0" applyFont="1" applyFill="1" applyBorder="1" applyAlignment="1">
      <alignment vertical="center"/>
    </xf>
    <xf numFmtId="0" fontId="46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4" fillId="0" borderId="0" xfId="0" applyNumberFormat="1" applyFont="1" applyAlignment="1">
      <alignment vertical="center"/>
    </xf>
    <xf numFmtId="172" fontId="44" fillId="0" borderId="0" xfId="50" applyNumberFormat="1" applyFont="1" applyAlignment="1">
      <alignment vertical="center"/>
    </xf>
    <xf numFmtId="43" fontId="44" fillId="0" borderId="0" xfId="0" applyNumberFormat="1" applyFont="1" applyAlignment="1">
      <alignment vertical="center"/>
    </xf>
    <xf numFmtId="43" fontId="46" fillId="6" borderId="12" xfId="49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43" fontId="46" fillId="33" borderId="12" xfId="49" applyFont="1" applyFill="1" applyBorder="1" applyAlignment="1">
      <alignment vertical="center"/>
    </xf>
    <xf numFmtId="43" fontId="46" fillId="14" borderId="12" xfId="49" applyFont="1" applyFill="1" applyBorder="1" applyAlignment="1">
      <alignment vertical="center"/>
    </xf>
    <xf numFmtId="41" fontId="47" fillId="0" borderId="0" xfId="50" applyFont="1" applyAlignment="1">
      <alignment vertical="center"/>
    </xf>
    <xf numFmtId="43" fontId="46" fillId="2" borderId="12" xfId="49" applyFont="1" applyFill="1" applyBorder="1" applyAlignment="1">
      <alignment vertical="center"/>
    </xf>
    <xf numFmtId="43" fontId="44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50" applyNumberFormat="1" applyFont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72" fontId="3" fillId="34" borderId="16" xfId="50" applyNumberFormat="1" applyFont="1" applyFill="1" applyBorder="1" applyAlignment="1">
      <alignment horizontal="center" vertical="center" wrapText="1"/>
    </xf>
    <xf numFmtId="43" fontId="3" fillId="34" borderId="16" xfId="49" applyFont="1" applyFill="1" applyBorder="1" applyAlignment="1">
      <alignment horizontal="center" vertical="center" wrapText="1"/>
    </xf>
    <xf numFmtId="43" fontId="3" fillId="34" borderId="17" xfId="49" applyFont="1" applyFill="1" applyBorder="1" applyAlignment="1">
      <alignment horizontal="center" vertical="center" wrapText="1"/>
    </xf>
    <xf numFmtId="49" fontId="46" fillId="33" borderId="18" xfId="0" applyNumberFormat="1" applyFont="1" applyFill="1" applyBorder="1" applyAlignment="1">
      <alignment horizontal="left" vertical="center"/>
    </xf>
    <xf numFmtId="43" fontId="46" fillId="33" borderId="19" xfId="49" applyFont="1" applyFill="1" applyBorder="1" applyAlignment="1">
      <alignment vertical="center"/>
    </xf>
    <xf numFmtId="49" fontId="46" fillId="14" borderId="18" xfId="0" applyNumberFormat="1" applyFont="1" applyFill="1" applyBorder="1" applyAlignment="1">
      <alignment vertical="center"/>
    </xf>
    <xf numFmtId="49" fontId="46" fillId="2" borderId="18" xfId="0" applyNumberFormat="1" applyFont="1" applyFill="1" applyBorder="1" applyAlignment="1">
      <alignment vertical="center"/>
    </xf>
    <xf numFmtId="49" fontId="46" fillId="6" borderId="18" xfId="0" applyNumberFormat="1" applyFont="1" applyFill="1" applyBorder="1" applyAlignment="1">
      <alignment vertical="center"/>
    </xf>
    <xf numFmtId="49" fontId="44" fillId="0" borderId="18" xfId="0" applyNumberFormat="1" applyFont="1" applyBorder="1" applyAlignment="1">
      <alignment vertical="center"/>
    </xf>
    <xf numFmtId="173" fontId="44" fillId="0" borderId="19" xfId="49" applyNumberFormat="1" applyFont="1" applyBorder="1" applyAlignment="1">
      <alignment horizontal="right" vertical="center"/>
    </xf>
    <xf numFmtId="43" fontId="46" fillId="2" borderId="19" xfId="49" applyFont="1" applyFill="1" applyBorder="1" applyAlignment="1">
      <alignment vertical="center"/>
    </xf>
    <xf numFmtId="43" fontId="46" fillId="6" borderId="19" xfId="49" applyFont="1" applyFill="1" applyBorder="1" applyAlignment="1">
      <alignment vertical="center"/>
    </xf>
    <xf numFmtId="172" fontId="3" fillId="34" borderId="20" xfId="50" applyNumberFormat="1" applyFont="1" applyFill="1" applyBorder="1" applyAlignment="1">
      <alignment horizontal="center" vertical="center" wrapText="1"/>
    </xf>
    <xf numFmtId="0" fontId="44" fillId="6" borderId="12" xfId="0" applyFont="1" applyFill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172" fontId="46" fillId="35" borderId="12" xfId="50" applyNumberFormat="1" applyFont="1" applyFill="1" applyBorder="1" applyAlignment="1">
      <alignment horizontal="center" vertical="center" wrapText="1"/>
    </xf>
    <xf numFmtId="0" fontId="46" fillId="6" borderId="12" xfId="0" applyFont="1" applyFill="1" applyBorder="1" applyAlignment="1">
      <alignment horizontal="justify" vertical="center"/>
    </xf>
    <xf numFmtId="43" fontId="44" fillId="6" borderId="12" xfId="49" applyFont="1" applyFill="1" applyBorder="1" applyAlignment="1">
      <alignment vertical="center"/>
    </xf>
    <xf numFmtId="43" fontId="4" fillId="6" borderId="12" xfId="49" applyFont="1" applyFill="1" applyBorder="1" applyAlignment="1">
      <alignment vertical="center"/>
    </xf>
    <xf numFmtId="0" fontId="3" fillId="0" borderId="10" xfId="54" applyFont="1" applyBorder="1" applyAlignment="1">
      <alignment horizontal="center"/>
      <protection/>
    </xf>
    <xf numFmtId="43" fontId="46" fillId="35" borderId="12" xfId="49" applyFont="1" applyFill="1" applyBorder="1" applyAlignment="1">
      <alignment horizontal="center" vertical="center"/>
    </xf>
    <xf numFmtId="4" fontId="4" fillId="0" borderId="12" xfId="49" applyNumberFormat="1" applyFont="1" applyBorder="1" applyAlignment="1">
      <alignment vertical="center"/>
    </xf>
    <xf numFmtId="4" fontId="3" fillId="14" borderId="12" xfId="0" applyNumberFormat="1" applyFont="1" applyFill="1" applyBorder="1" applyAlignment="1">
      <alignment horizontal="center" vertical="center"/>
    </xf>
    <xf numFmtId="43" fontId="46" fillId="35" borderId="12" xfId="49" applyFont="1" applyFill="1" applyBorder="1" applyAlignment="1">
      <alignment horizontal="center" vertical="center"/>
    </xf>
    <xf numFmtId="0" fontId="3" fillId="0" borderId="0" xfId="54" applyFont="1" applyAlignment="1">
      <alignment horizontal="center" vertical="center"/>
      <protection/>
    </xf>
    <xf numFmtId="43" fontId="3" fillId="33" borderId="12" xfId="49" applyFont="1" applyFill="1" applyBorder="1" applyAlignment="1">
      <alignment vertical="center"/>
    </xf>
    <xf numFmtId="43" fontId="4" fillId="0" borderId="0" xfId="49" applyFont="1" applyAlignment="1">
      <alignment/>
    </xf>
    <xf numFmtId="43" fontId="3" fillId="14" borderId="12" xfId="49" applyFont="1" applyFill="1" applyBorder="1" applyAlignment="1">
      <alignment vertical="center"/>
    </xf>
    <xf numFmtId="43" fontId="3" fillId="2" borderId="12" xfId="49" applyFont="1" applyFill="1" applyBorder="1" applyAlignment="1">
      <alignment vertical="center"/>
    </xf>
    <xf numFmtId="43" fontId="3" fillId="6" borderId="12" xfId="49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0" fontId="3" fillId="0" borderId="0" xfId="54" applyFont="1" applyBorder="1" applyAlignment="1">
      <alignment horizontal="center"/>
      <protection/>
    </xf>
    <xf numFmtId="43" fontId="3" fillId="0" borderId="0" xfId="49" applyFont="1" applyBorder="1" applyAlignment="1">
      <alignment horizontal="center"/>
    </xf>
    <xf numFmtId="43" fontId="44" fillId="0" borderId="0" xfId="49" applyFont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8" fontId="44" fillId="0" borderId="0" xfId="0" applyNumberFormat="1" applyFont="1" applyAlignment="1">
      <alignment vertical="center"/>
    </xf>
    <xf numFmtId="0" fontId="3" fillId="0" borderId="21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43" fontId="46" fillId="35" borderId="12" xfId="49" applyFont="1" applyFill="1" applyBorder="1" applyAlignment="1">
      <alignment horizontal="center" vertical="center" wrapText="1"/>
    </xf>
    <xf numFmtId="43" fontId="46" fillId="35" borderId="12" xfId="49" applyFont="1" applyFill="1" applyBorder="1" applyAlignment="1">
      <alignment horizontal="center" vertical="center"/>
    </xf>
    <xf numFmtId="172" fontId="46" fillId="6" borderId="23" xfId="50" applyNumberFormat="1" applyFont="1" applyFill="1" applyBorder="1" applyAlignment="1">
      <alignment horizontal="center" vertical="center" wrapText="1"/>
    </xf>
    <xf numFmtId="172" fontId="46" fillId="6" borderId="24" xfId="50" applyNumberFormat="1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  <protection/>
    </xf>
    <xf numFmtId="0" fontId="46" fillId="35" borderId="1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0</xdr:row>
      <xdr:rowOff>47625</xdr:rowOff>
    </xdr:from>
    <xdr:to>
      <xdr:col>9</xdr:col>
      <xdr:colOff>600075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56614"/>
        <a:stretch>
          <a:fillRect/>
        </a:stretch>
      </xdr:blipFill>
      <xdr:spPr>
        <a:xfrm>
          <a:off x="12334875" y="47625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638175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1790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57150</xdr:rowOff>
    </xdr:from>
    <xdr:to>
      <xdr:col>15</xdr:col>
      <xdr:colOff>723900</xdr:colOff>
      <xdr:row>4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30775" y="5715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123825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1676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40"/>
  <sheetViews>
    <sheetView showGridLines="0" tabSelected="1" zoomScalePageLayoutView="0" workbookViewId="0" topLeftCell="B1">
      <selection activeCell="F8" sqref="F8"/>
    </sheetView>
  </sheetViews>
  <sheetFormatPr defaultColWidth="9.14062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7" customWidth="1"/>
    <col min="7" max="7" width="15.57421875" style="77" customWidth="1"/>
    <col min="8" max="8" width="19.7109375" style="7" customWidth="1"/>
    <col min="9" max="9" width="19.7109375" style="8" customWidth="1"/>
    <col min="10" max="10" width="16.8515625" style="2" bestFit="1" customWidth="1"/>
    <col min="11" max="11" width="15.00390625" style="3" bestFit="1" customWidth="1"/>
    <col min="12" max="13" width="15.00390625" style="3" customWidth="1"/>
    <col min="14" max="15" width="15.00390625" style="3" bestFit="1" customWidth="1"/>
    <col min="16" max="16" width="14.140625" style="3" bestFit="1" customWidth="1"/>
    <col min="17" max="16384" width="9.140625" style="3" customWidth="1"/>
  </cols>
  <sheetData>
    <row r="1" spans="1:9" ht="13.5" thickBot="1">
      <c r="A1" s="87" t="s">
        <v>36</v>
      </c>
      <c r="B1" s="88"/>
      <c r="C1" s="88"/>
      <c r="D1" s="88"/>
      <c r="E1" s="88"/>
      <c r="F1" s="88"/>
      <c r="G1" s="88"/>
      <c r="H1" s="89"/>
      <c r="I1" s="1"/>
    </row>
    <row r="2" spans="1:9" ht="13.5" thickBot="1">
      <c r="A2" s="87" t="s">
        <v>287</v>
      </c>
      <c r="B2" s="88"/>
      <c r="C2" s="88"/>
      <c r="D2" s="88"/>
      <c r="E2" s="88"/>
      <c r="F2" s="88"/>
      <c r="G2" s="88"/>
      <c r="H2" s="89"/>
      <c r="I2" s="1"/>
    </row>
    <row r="3" spans="1:9" ht="13.5" thickBot="1">
      <c r="A3" s="87" t="s">
        <v>38</v>
      </c>
      <c r="B3" s="88"/>
      <c r="C3" s="88"/>
      <c r="D3" s="88"/>
      <c r="E3" s="88"/>
      <c r="F3" s="88"/>
      <c r="G3" s="88"/>
      <c r="H3" s="89"/>
      <c r="I3" s="1"/>
    </row>
    <row r="4" spans="3:9" ht="13.5" thickBot="1">
      <c r="C4" s="70"/>
      <c r="D4" s="70"/>
      <c r="E4" s="70"/>
      <c r="F4" s="5"/>
      <c r="G4" s="5"/>
      <c r="H4" s="6"/>
      <c r="I4" s="6"/>
    </row>
    <row r="5" spans="3:9" ht="12.75">
      <c r="C5" s="82"/>
      <c r="D5" s="82"/>
      <c r="E5" s="82"/>
      <c r="F5" s="83"/>
      <c r="G5" s="83"/>
      <c r="H5" s="83"/>
      <c r="I5" s="83"/>
    </row>
    <row r="6" spans="3:9" ht="12.75">
      <c r="C6" s="82"/>
      <c r="D6" s="82"/>
      <c r="E6" s="82"/>
      <c r="F6" s="83"/>
      <c r="G6" s="83"/>
      <c r="H6" s="83"/>
      <c r="I6" s="83"/>
    </row>
    <row r="7" ht="13.5" thickBot="1">
      <c r="A7" s="4"/>
    </row>
    <row r="8" spans="1:10" s="10" customFormat="1" ht="60" customHeight="1">
      <c r="A8" s="49" t="s">
        <v>0</v>
      </c>
      <c r="B8" s="50" t="s">
        <v>1</v>
      </c>
      <c r="C8" s="51" t="s">
        <v>2</v>
      </c>
      <c r="D8" s="51" t="s">
        <v>3</v>
      </c>
      <c r="E8" s="51" t="s">
        <v>4</v>
      </c>
      <c r="F8" s="52" t="s">
        <v>275</v>
      </c>
      <c r="G8" s="52" t="s">
        <v>285</v>
      </c>
      <c r="H8" s="52" t="s">
        <v>286</v>
      </c>
      <c r="I8" s="53" t="s">
        <v>5</v>
      </c>
      <c r="J8" s="9"/>
    </row>
    <row r="9" spans="1:12" s="10" customFormat="1" ht="12.75">
      <c r="A9" s="54" t="s">
        <v>217</v>
      </c>
      <c r="B9" s="30" t="s">
        <v>218</v>
      </c>
      <c r="C9" s="42">
        <v>37270657045</v>
      </c>
      <c r="D9" s="42">
        <v>0</v>
      </c>
      <c r="E9" s="42">
        <f>+C9+D9</f>
        <v>37270657045</v>
      </c>
      <c r="F9" s="42">
        <v>37270657045</v>
      </c>
      <c r="G9" s="76">
        <v>0</v>
      </c>
      <c r="H9" s="42">
        <f>+F9+G9</f>
        <v>37270657045</v>
      </c>
      <c r="I9" s="55">
        <f>H9/E9*100</f>
        <v>100</v>
      </c>
      <c r="J9" s="11"/>
      <c r="K9" s="84"/>
      <c r="L9" s="85"/>
    </row>
    <row r="10" spans="1:10" s="10" customFormat="1" ht="12.75">
      <c r="A10" s="54">
        <v>1</v>
      </c>
      <c r="B10" s="30" t="s">
        <v>6</v>
      </c>
      <c r="C10" s="42">
        <f aca="true" t="shared" si="0" ref="C10:H10">+C11</f>
        <v>146272467955</v>
      </c>
      <c r="D10" s="42">
        <f t="shared" si="0"/>
        <v>0</v>
      </c>
      <c r="E10" s="42">
        <f t="shared" si="0"/>
        <v>146272467955</v>
      </c>
      <c r="F10" s="42">
        <f t="shared" si="0"/>
        <v>12265276190.07</v>
      </c>
      <c r="G10" s="76">
        <f t="shared" si="0"/>
        <v>10468009339.33</v>
      </c>
      <c r="H10" s="42">
        <f t="shared" si="0"/>
        <v>22733285529.4</v>
      </c>
      <c r="I10" s="55">
        <f>H10/E10*100</f>
        <v>15.54173922627311</v>
      </c>
      <c r="J10" s="11"/>
    </row>
    <row r="11" spans="1:10" s="14" customFormat="1" ht="17.25" customHeight="1">
      <c r="A11" s="56" t="s">
        <v>72</v>
      </c>
      <c r="B11" s="27" t="s">
        <v>73</v>
      </c>
      <c r="C11" s="43">
        <f aca="true" t="shared" si="1" ref="C11:H11">+C12+C19+C24</f>
        <v>146272467955</v>
      </c>
      <c r="D11" s="43">
        <f t="shared" si="1"/>
        <v>0</v>
      </c>
      <c r="E11" s="43">
        <f t="shared" si="1"/>
        <v>146272467955</v>
      </c>
      <c r="F11" s="43">
        <f t="shared" si="1"/>
        <v>12265276190.07</v>
      </c>
      <c r="G11" s="78">
        <f t="shared" si="1"/>
        <v>10468009339.33</v>
      </c>
      <c r="H11" s="43">
        <f t="shared" si="1"/>
        <v>22733285529.4</v>
      </c>
      <c r="I11" s="43">
        <f>H11/E11*100</f>
        <v>15.54173922627311</v>
      </c>
      <c r="J11" s="44"/>
    </row>
    <row r="12" spans="1:13" s="14" customFormat="1" ht="12.75">
      <c r="A12" s="57" t="s">
        <v>194</v>
      </c>
      <c r="B12" s="35" t="s">
        <v>195</v>
      </c>
      <c r="C12" s="45">
        <f aca="true" t="shared" si="2" ref="C12:H12">+C13+C16</f>
        <v>0</v>
      </c>
      <c r="D12" s="45">
        <f t="shared" si="2"/>
        <v>0</v>
      </c>
      <c r="E12" s="45">
        <f t="shared" si="2"/>
        <v>0</v>
      </c>
      <c r="F12" s="45">
        <f t="shared" si="2"/>
        <v>0</v>
      </c>
      <c r="G12" s="79">
        <f t="shared" si="2"/>
        <v>0</v>
      </c>
      <c r="H12" s="45">
        <f t="shared" si="2"/>
        <v>0</v>
      </c>
      <c r="I12" s="45">
        <f>+I13</f>
        <v>0</v>
      </c>
      <c r="J12" s="41"/>
      <c r="K12" s="41"/>
      <c r="L12" s="41"/>
      <c r="M12" s="41"/>
    </row>
    <row r="13" spans="1:13" s="14" customFormat="1" ht="12.75">
      <c r="A13" s="57" t="s">
        <v>196</v>
      </c>
      <c r="B13" s="35" t="s">
        <v>197</v>
      </c>
      <c r="C13" s="45">
        <f aca="true" t="shared" si="3" ref="C13:H13">+C14+C15</f>
        <v>0</v>
      </c>
      <c r="D13" s="45">
        <f t="shared" si="3"/>
        <v>0</v>
      </c>
      <c r="E13" s="45">
        <f t="shared" si="3"/>
        <v>0</v>
      </c>
      <c r="F13" s="45">
        <f t="shared" si="3"/>
        <v>0</v>
      </c>
      <c r="G13" s="79">
        <f t="shared" si="3"/>
        <v>0</v>
      </c>
      <c r="H13" s="45">
        <f t="shared" si="3"/>
        <v>0</v>
      </c>
      <c r="I13" s="45">
        <f>+I14</f>
        <v>0</v>
      </c>
      <c r="J13" s="41"/>
      <c r="K13" s="41"/>
      <c r="L13" s="41"/>
      <c r="M13" s="41"/>
    </row>
    <row r="14" spans="1:10" s="14" customFormat="1" ht="12.75">
      <c r="A14" s="59" t="s">
        <v>198</v>
      </c>
      <c r="B14" s="19" t="s">
        <v>199</v>
      </c>
      <c r="C14" s="46"/>
      <c r="D14" s="46"/>
      <c r="E14" s="46">
        <f>+C14+D14</f>
        <v>0</v>
      </c>
      <c r="F14" s="46"/>
      <c r="G14" s="21"/>
      <c r="H14" s="46">
        <f>+F14+G14</f>
        <v>0</v>
      </c>
      <c r="I14" s="60"/>
      <c r="J14" s="38"/>
    </row>
    <row r="15" spans="1:10" s="14" customFormat="1" ht="12.75">
      <c r="A15" s="59" t="s">
        <v>200</v>
      </c>
      <c r="B15" s="19" t="s">
        <v>201</v>
      </c>
      <c r="C15" s="46"/>
      <c r="D15" s="46"/>
      <c r="E15" s="46">
        <f>+C15+D15</f>
        <v>0</v>
      </c>
      <c r="F15" s="46"/>
      <c r="G15" s="21"/>
      <c r="H15" s="46">
        <f>+F15+G15</f>
        <v>0</v>
      </c>
      <c r="I15" s="60"/>
      <c r="J15" s="38"/>
    </row>
    <row r="16" spans="1:13" s="14" customFormat="1" ht="12.75">
      <c r="A16" s="57" t="s">
        <v>202</v>
      </c>
      <c r="B16" s="35" t="s">
        <v>203</v>
      </c>
      <c r="C16" s="45">
        <f aca="true" t="shared" si="4" ref="C16:H16">+C17+C18</f>
        <v>0</v>
      </c>
      <c r="D16" s="45">
        <f t="shared" si="4"/>
        <v>0</v>
      </c>
      <c r="E16" s="45">
        <f t="shared" si="4"/>
        <v>0</v>
      </c>
      <c r="F16" s="45">
        <f t="shared" si="4"/>
        <v>0</v>
      </c>
      <c r="G16" s="79">
        <f t="shared" si="4"/>
        <v>0</v>
      </c>
      <c r="H16" s="45">
        <f t="shared" si="4"/>
        <v>0</v>
      </c>
      <c r="I16" s="45">
        <f>+I17</f>
        <v>0</v>
      </c>
      <c r="J16" s="41"/>
      <c r="K16" s="41"/>
      <c r="L16" s="41"/>
      <c r="M16" s="41"/>
    </row>
    <row r="17" spans="1:10" s="14" customFormat="1" ht="12.75">
      <c r="A17" s="59" t="s">
        <v>204</v>
      </c>
      <c r="B17" s="19" t="s">
        <v>205</v>
      </c>
      <c r="C17" s="46"/>
      <c r="D17" s="46"/>
      <c r="E17" s="46">
        <f>+C17+D17</f>
        <v>0</v>
      </c>
      <c r="F17" s="46"/>
      <c r="G17" s="21"/>
      <c r="H17" s="46">
        <f>+F17+G17</f>
        <v>0</v>
      </c>
      <c r="I17" s="60"/>
      <c r="J17" s="38"/>
    </row>
    <row r="18" spans="1:10" s="14" customFormat="1" ht="12.75">
      <c r="A18" s="59" t="s">
        <v>206</v>
      </c>
      <c r="B18" s="19" t="s">
        <v>207</v>
      </c>
      <c r="C18" s="46"/>
      <c r="D18" s="46"/>
      <c r="E18" s="46">
        <f>+C18+D18</f>
        <v>0</v>
      </c>
      <c r="F18" s="46"/>
      <c r="G18" s="21"/>
      <c r="H18" s="46">
        <f>+F18+G18</f>
        <v>0</v>
      </c>
      <c r="I18" s="60"/>
      <c r="J18" s="38"/>
    </row>
    <row r="19" spans="1:13" s="14" customFormat="1" ht="12.75">
      <c r="A19" s="57" t="s">
        <v>208</v>
      </c>
      <c r="B19" s="35" t="s">
        <v>209</v>
      </c>
      <c r="C19" s="45">
        <f>+C20</f>
        <v>0</v>
      </c>
      <c r="D19" s="45">
        <f aca="true" t="shared" si="5" ref="D19:H22">+D20</f>
        <v>0</v>
      </c>
      <c r="E19" s="45">
        <f t="shared" si="5"/>
        <v>0</v>
      </c>
      <c r="F19" s="45">
        <f t="shared" si="5"/>
        <v>43550047.18</v>
      </c>
      <c r="G19" s="79">
        <f t="shared" si="5"/>
        <v>999813</v>
      </c>
      <c r="H19" s="45">
        <f t="shared" si="5"/>
        <v>44549860.18</v>
      </c>
      <c r="I19" s="45">
        <f>+I20</f>
        <v>0</v>
      </c>
      <c r="J19" s="41"/>
      <c r="K19" s="41"/>
      <c r="L19" s="41"/>
      <c r="M19" s="41"/>
    </row>
    <row r="20" spans="1:13" s="14" customFormat="1" ht="12.75">
      <c r="A20" s="57" t="s">
        <v>210</v>
      </c>
      <c r="B20" s="35" t="s">
        <v>211</v>
      </c>
      <c r="C20" s="45">
        <f>+C21</f>
        <v>0</v>
      </c>
      <c r="D20" s="45">
        <f t="shared" si="5"/>
        <v>0</v>
      </c>
      <c r="E20" s="45">
        <f t="shared" si="5"/>
        <v>0</v>
      </c>
      <c r="F20" s="45">
        <f t="shared" si="5"/>
        <v>43550047.18</v>
      </c>
      <c r="G20" s="79">
        <f t="shared" si="5"/>
        <v>999813</v>
      </c>
      <c r="H20" s="45">
        <f t="shared" si="5"/>
        <v>44549860.18</v>
      </c>
      <c r="I20" s="45">
        <f>+I21</f>
        <v>0</v>
      </c>
      <c r="J20" s="41"/>
      <c r="K20" s="41"/>
      <c r="L20" s="41"/>
      <c r="M20" s="41"/>
    </row>
    <row r="21" spans="1:13" s="14" customFormat="1" ht="21" customHeight="1">
      <c r="A21" s="58" t="s">
        <v>212</v>
      </c>
      <c r="B21" s="33" t="s">
        <v>213</v>
      </c>
      <c r="C21" s="40">
        <f>+C22</f>
        <v>0</v>
      </c>
      <c r="D21" s="40">
        <f t="shared" si="5"/>
        <v>0</v>
      </c>
      <c r="E21" s="40">
        <f t="shared" si="5"/>
        <v>0</v>
      </c>
      <c r="F21" s="40">
        <f t="shared" si="5"/>
        <v>43550047.18</v>
      </c>
      <c r="G21" s="80">
        <f t="shared" si="5"/>
        <v>999813</v>
      </c>
      <c r="H21" s="40">
        <f t="shared" si="5"/>
        <v>44549860.18</v>
      </c>
      <c r="I21" s="40">
        <f>+I22</f>
        <v>0</v>
      </c>
      <c r="J21" s="41"/>
      <c r="K21" s="41"/>
      <c r="L21" s="41"/>
      <c r="M21" s="41"/>
    </row>
    <row r="22" spans="1:13" s="14" customFormat="1" ht="21" customHeight="1">
      <c r="A22" s="58" t="s">
        <v>214</v>
      </c>
      <c r="B22" s="33" t="s">
        <v>173</v>
      </c>
      <c r="C22" s="40">
        <f>+C23</f>
        <v>0</v>
      </c>
      <c r="D22" s="40">
        <f t="shared" si="5"/>
        <v>0</v>
      </c>
      <c r="E22" s="40">
        <f t="shared" si="5"/>
        <v>0</v>
      </c>
      <c r="F22" s="40">
        <f t="shared" si="5"/>
        <v>43550047.18</v>
      </c>
      <c r="G22" s="80">
        <f t="shared" si="5"/>
        <v>999813</v>
      </c>
      <c r="H22" s="40">
        <f t="shared" si="5"/>
        <v>44549860.18</v>
      </c>
      <c r="I22" s="40">
        <f>+I23</f>
        <v>0</v>
      </c>
      <c r="J22" s="41"/>
      <c r="K22" s="41"/>
      <c r="L22" s="41"/>
      <c r="M22" s="41"/>
    </row>
    <row r="23" spans="1:10" s="14" customFormat="1" ht="12.75">
      <c r="A23" s="59" t="s">
        <v>215</v>
      </c>
      <c r="B23" s="19" t="s">
        <v>216</v>
      </c>
      <c r="C23" s="46"/>
      <c r="D23" s="46"/>
      <c r="E23" s="46">
        <f>+C23+D23</f>
        <v>0</v>
      </c>
      <c r="F23" s="46">
        <v>43550047.18</v>
      </c>
      <c r="G23" s="81">
        <v>999813</v>
      </c>
      <c r="H23" s="46">
        <f>+F23+G23</f>
        <v>44549860.18</v>
      </c>
      <c r="I23" s="60"/>
      <c r="J23" s="38"/>
    </row>
    <row r="24" spans="1:13" s="14" customFormat="1" ht="12.75">
      <c r="A24" s="57" t="s">
        <v>79</v>
      </c>
      <c r="B24" s="35" t="s">
        <v>8</v>
      </c>
      <c r="C24" s="45">
        <f aca="true" t="shared" si="6" ref="C24:H25">+C25</f>
        <v>146272467955</v>
      </c>
      <c r="D24" s="45">
        <f t="shared" si="6"/>
        <v>0</v>
      </c>
      <c r="E24" s="45">
        <f t="shared" si="6"/>
        <v>146272467955</v>
      </c>
      <c r="F24" s="45">
        <f t="shared" si="6"/>
        <v>12221726142.89</v>
      </c>
      <c r="G24" s="79">
        <f t="shared" si="6"/>
        <v>10467009526.33</v>
      </c>
      <c r="H24" s="45">
        <f t="shared" si="6"/>
        <v>22688735669.22</v>
      </c>
      <c r="I24" s="61">
        <f>H24/E24*100</f>
        <v>15.511282462397558</v>
      </c>
      <c r="J24" s="41"/>
      <c r="K24" s="41"/>
      <c r="L24" s="41"/>
      <c r="M24" s="41"/>
    </row>
    <row r="25" spans="1:13" s="14" customFormat="1" ht="12.75">
      <c r="A25" s="57" t="s">
        <v>77</v>
      </c>
      <c r="B25" s="35" t="s">
        <v>78</v>
      </c>
      <c r="C25" s="45">
        <f t="shared" si="6"/>
        <v>146272467955</v>
      </c>
      <c r="D25" s="45">
        <f t="shared" si="6"/>
        <v>0</v>
      </c>
      <c r="E25" s="45">
        <f t="shared" si="6"/>
        <v>146272467955</v>
      </c>
      <c r="F25" s="45">
        <f t="shared" si="6"/>
        <v>12221726142.89</v>
      </c>
      <c r="G25" s="79">
        <f t="shared" si="6"/>
        <v>10467009526.33</v>
      </c>
      <c r="H25" s="45">
        <f t="shared" si="6"/>
        <v>22688735669.22</v>
      </c>
      <c r="I25" s="61">
        <f>H25/E25*100</f>
        <v>15.511282462397558</v>
      </c>
      <c r="J25" s="41"/>
      <c r="K25" s="41"/>
      <c r="L25" s="41"/>
      <c r="M25" s="41"/>
    </row>
    <row r="26" spans="1:13" s="14" customFormat="1" ht="21" customHeight="1">
      <c r="A26" s="58" t="s">
        <v>75</v>
      </c>
      <c r="B26" s="33" t="s">
        <v>76</v>
      </c>
      <c r="C26" s="40">
        <f aca="true" t="shared" si="7" ref="C26:H26">+C27+C28</f>
        <v>146272467955</v>
      </c>
      <c r="D26" s="40">
        <f t="shared" si="7"/>
        <v>0</v>
      </c>
      <c r="E26" s="40">
        <f t="shared" si="7"/>
        <v>146272467955</v>
      </c>
      <c r="F26" s="40">
        <f t="shared" si="7"/>
        <v>12221726142.89</v>
      </c>
      <c r="G26" s="80">
        <f t="shared" si="7"/>
        <v>10467009526.33</v>
      </c>
      <c r="H26" s="40">
        <f t="shared" si="7"/>
        <v>22688735669.22</v>
      </c>
      <c r="I26" s="62">
        <f>H26/E26*100</f>
        <v>15.511282462397558</v>
      </c>
      <c r="J26" s="41"/>
      <c r="K26" s="41"/>
      <c r="L26" s="41"/>
      <c r="M26" s="41"/>
    </row>
    <row r="27" spans="1:13" s="14" customFormat="1" ht="38.25">
      <c r="A27" s="59" t="s">
        <v>192</v>
      </c>
      <c r="B27" s="19" t="s">
        <v>9</v>
      </c>
      <c r="C27" s="46">
        <v>135391467955</v>
      </c>
      <c r="D27" s="46"/>
      <c r="E27" s="46">
        <f>+C27+D27</f>
        <v>135391467955</v>
      </c>
      <c r="F27" s="46">
        <v>11169750443.89</v>
      </c>
      <c r="G27" s="21">
        <v>10467009526.33</v>
      </c>
      <c r="H27" s="46">
        <f>+F27+G27</f>
        <v>21636759970.22</v>
      </c>
      <c r="I27" s="60">
        <f>H27/E27*100</f>
        <v>15.98088882337209</v>
      </c>
      <c r="J27" s="38"/>
      <c r="K27" s="84"/>
      <c r="L27" s="37"/>
      <c r="M27" s="86"/>
    </row>
    <row r="28" spans="1:10" s="14" customFormat="1" ht="26.25" customHeight="1">
      <c r="A28" s="59" t="s">
        <v>193</v>
      </c>
      <c r="B28" s="19" t="s">
        <v>74</v>
      </c>
      <c r="C28" s="46">
        <v>10881000000</v>
      </c>
      <c r="D28" s="46"/>
      <c r="E28" s="46">
        <f>+C28+D28</f>
        <v>10881000000</v>
      </c>
      <c r="F28" s="46">
        <v>1051975699</v>
      </c>
      <c r="G28" s="21"/>
      <c r="H28" s="46">
        <f>+F28+G28</f>
        <v>1051975699</v>
      </c>
      <c r="I28" s="60">
        <f>H28/E28*100</f>
        <v>9.668005688815366</v>
      </c>
      <c r="J28" s="38"/>
    </row>
    <row r="29" spans="1:10" s="10" customFormat="1" ht="12.75">
      <c r="A29" s="54" t="s">
        <v>263</v>
      </c>
      <c r="B29" s="30" t="s">
        <v>268</v>
      </c>
      <c r="C29" s="42">
        <f aca="true" t="shared" si="8" ref="C29:H32">+C30</f>
        <v>0</v>
      </c>
      <c r="D29" s="42">
        <f t="shared" si="8"/>
        <v>0</v>
      </c>
      <c r="E29" s="42">
        <f t="shared" si="8"/>
        <v>0</v>
      </c>
      <c r="F29" s="42">
        <f t="shared" si="8"/>
        <v>631268.5700000001</v>
      </c>
      <c r="G29" s="76">
        <f t="shared" si="8"/>
        <v>0</v>
      </c>
      <c r="H29" s="42">
        <f t="shared" si="8"/>
        <v>631268.5700000001</v>
      </c>
      <c r="I29" s="55"/>
      <c r="J29" s="11"/>
    </row>
    <row r="30" spans="1:10" s="14" customFormat="1" ht="17.25" customHeight="1">
      <c r="A30" s="56" t="s">
        <v>264</v>
      </c>
      <c r="B30" s="27" t="s">
        <v>269</v>
      </c>
      <c r="C30" s="43">
        <f t="shared" si="8"/>
        <v>0</v>
      </c>
      <c r="D30" s="43">
        <f t="shared" si="8"/>
        <v>0</v>
      </c>
      <c r="E30" s="43">
        <f t="shared" si="8"/>
        <v>0</v>
      </c>
      <c r="F30" s="43">
        <f t="shared" si="8"/>
        <v>631268.5700000001</v>
      </c>
      <c r="G30" s="78">
        <f t="shared" si="8"/>
        <v>0</v>
      </c>
      <c r="H30" s="43">
        <f t="shared" si="8"/>
        <v>631268.5700000001</v>
      </c>
      <c r="I30" s="43"/>
      <c r="J30" s="44"/>
    </row>
    <row r="31" spans="1:13" s="14" customFormat="1" ht="12.75">
      <c r="A31" s="57" t="s">
        <v>265</v>
      </c>
      <c r="B31" s="35" t="s">
        <v>270</v>
      </c>
      <c r="C31" s="45">
        <f t="shared" si="8"/>
        <v>0</v>
      </c>
      <c r="D31" s="45">
        <f t="shared" si="8"/>
        <v>0</v>
      </c>
      <c r="E31" s="45">
        <f t="shared" si="8"/>
        <v>0</v>
      </c>
      <c r="F31" s="45">
        <f t="shared" si="8"/>
        <v>631268.5700000001</v>
      </c>
      <c r="G31" s="79">
        <f t="shared" si="8"/>
        <v>0</v>
      </c>
      <c r="H31" s="45">
        <f t="shared" si="8"/>
        <v>631268.5700000001</v>
      </c>
      <c r="I31" s="45"/>
      <c r="J31" s="41"/>
      <c r="K31" s="41"/>
      <c r="L31" s="41"/>
      <c r="M31" s="41"/>
    </row>
    <row r="32" spans="1:13" s="14" customFormat="1" ht="21" customHeight="1">
      <c r="A32" s="58" t="s">
        <v>266</v>
      </c>
      <c r="B32" s="33" t="s">
        <v>271</v>
      </c>
      <c r="C32" s="40">
        <f t="shared" si="8"/>
        <v>0</v>
      </c>
      <c r="D32" s="40">
        <f t="shared" si="8"/>
        <v>0</v>
      </c>
      <c r="E32" s="40">
        <f t="shared" si="8"/>
        <v>0</v>
      </c>
      <c r="F32" s="40">
        <f t="shared" si="8"/>
        <v>631268.5700000001</v>
      </c>
      <c r="G32" s="80">
        <f t="shared" si="8"/>
        <v>0</v>
      </c>
      <c r="H32" s="40">
        <f t="shared" si="8"/>
        <v>631268.5700000001</v>
      </c>
      <c r="I32" s="40"/>
      <c r="J32" s="41"/>
      <c r="K32" s="41"/>
      <c r="L32" s="41"/>
      <c r="M32" s="41"/>
    </row>
    <row r="33" spans="1:10" s="14" customFormat="1" ht="12.75">
      <c r="A33" s="59" t="s">
        <v>267</v>
      </c>
      <c r="B33" s="19" t="s">
        <v>272</v>
      </c>
      <c r="C33" s="46"/>
      <c r="D33" s="46"/>
      <c r="E33" s="46">
        <f>+C33+D33</f>
        <v>0</v>
      </c>
      <c r="F33" s="46">
        <v>631268.5700000001</v>
      </c>
      <c r="G33" s="21">
        <v>0</v>
      </c>
      <c r="H33" s="46">
        <f>+F33+G33</f>
        <v>631268.5700000001</v>
      </c>
      <c r="I33" s="60"/>
      <c r="J33" s="38"/>
    </row>
    <row r="34" spans="1:10" s="10" customFormat="1" ht="13.5" thickBot="1">
      <c r="A34" s="90" t="s">
        <v>219</v>
      </c>
      <c r="B34" s="91"/>
      <c r="C34" s="63">
        <f aca="true" t="shared" si="9" ref="C34:H34">+C9+C10+C29</f>
        <v>183543125000</v>
      </c>
      <c r="D34" s="63">
        <f t="shared" si="9"/>
        <v>0</v>
      </c>
      <c r="E34" s="63">
        <f t="shared" si="9"/>
        <v>183543125000</v>
      </c>
      <c r="F34" s="63">
        <f t="shared" si="9"/>
        <v>49536564503.64</v>
      </c>
      <c r="G34" s="63">
        <f t="shared" si="9"/>
        <v>10468009339.33</v>
      </c>
      <c r="H34" s="63">
        <f t="shared" si="9"/>
        <v>60004573842.97</v>
      </c>
      <c r="I34" s="63">
        <f>H34/E34*100</f>
        <v>32.692357092083945</v>
      </c>
      <c r="J34" s="9"/>
    </row>
    <row r="35" spans="1:9" s="2" customFormat="1" ht="12.75">
      <c r="A35" s="4"/>
      <c r="B35" s="4"/>
      <c r="C35" s="12"/>
      <c r="D35" s="13"/>
      <c r="E35" s="13"/>
      <c r="F35" s="7"/>
      <c r="G35" s="77"/>
      <c r="H35" s="7"/>
      <c r="I35" s="8"/>
    </row>
    <row r="36" spans="1:9" s="2" customFormat="1" ht="12.75">
      <c r="A36" s="4"/>
      <c r="B36" s="4"/>
      <c r="C36" s="12"/>
      <c r="D36" s="12"/>
      <c r="E36" s="12"/>
      <c r="F36" s="7"/>
      <c r="G36" s="77"/>
      <c r="H36" s="7"/>
      <c r="I36" s="8"/>
    </row>
    <row r="37" spans="1:9" s="2" customFormat="1" ht="12.75">
      <c r="A37" s="4"/>
      <c r="B37" s="4"/>
      <c r="C37" s="12"/>
      <c r="D37" s="13"/>
      <c r="E37" s="13"/>
      <c r="F37" s="7"/>
      <c r="G37" s="77"/>
      <c r="H37" s="7"/>
      <c r="I37" s="8"/>
    </row>
    <row r="38" spans="1:9" s="2" customFormat="1" ht="12.75">
      <c r="A38" s="3"/>
      <c r="B38" s="4"/>
      <c r="F38" s="7"/>
      <c r="G38" s="77"/>
      <c r="H38" s="7"/>
      <c r="I38" s="8"/>
    </row>
    <row r="39" spans="1:9" s="2" customFormat="1" ht="12.75">
      <c r="A39" s="3"/>
      <c r="B39" s="4"/>
      <c r="F39" s="7"/>
      <c r="G39" s="77"/>
      <c r="H39" s="7"/>
      <c r="I39" s="8"/>
    </row>
    <row r="40" spans="1:9" s="2" customFormat="1" ht="12.75">
      <c r="A40" s="3"/>
      <c r="B40" s="4"/>
      <c r="F40" s="7"/>
      <c r="G40" s="77"/>
      <c r="H40" s="7"/>
      <c r="I40" s="8"/>
    </row>
  </sheetData>
  <sheetProtection/>
  <mergeCells count="4">
    <mergeCell ref="A1:H1"/>
    <mergeCell ref="A2:H2"/>
    <mergeCell ref="A3:H3"/>
    <mergeCell ref="A34:B34"/>
  </mergeCells>
  <printOptions/>
  <pageMargins left="0.7" right="0.7" top="0.75" bottom="0.75" header="0.3" footer="0.3"/>
  <pageSetup fitToHeight="0" fitToWidth="1" horizontalDpi="600" verticalDpi="600" orientation="landscape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23"/>
  <sheetViews>
    <sheetView showGridLines="0" zoomScale="99" zoomScaleNormal="99" zoomScalePageLayoutView="0" workbookViewId="0" topLeftCell="A1">
      <pane xSplit="2" ySplit="8" topLeftCell="I1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19" sqref="M119"/>
    </sheetView>
  </sheetViews>
  <sheetFormatPr defaultColWidth="9.140625" defaultRowHeight="15"/>
  <cols>
    <col min="1" max="1" width="24.57421875" style="14" customWidth="1"/>
    <col min="2" max="2" width="44.00390625" style="14" customWidth="1"/>
    <col min="3" max="3" width="16.7109375" style="38" customWidth="1"/>
    <col min="4" max="4" width="18.8515625" style="25" customWidth="1"/>
    <col min="5" max="6" width="17.8515625" style="25" customWidth="1"/>
    <col min="7" max="7" width="16.8515625" style="25" customWidth="1"/>
    <col min="8" max="8" width="16.57421875" style="25" customWidth="1"/>
    <col min="9" max="9" width="16.8515625" style="25" customWidth="1"/>
    <col min="10" max="10" width="18.8515625" style="25" customWidth="1"/>
    <col min="11" max="11" width="20.421875" style="25" customWidth="1"/>
    <col min="12" max="12" width="17.8515625" style="25" customWidth="1"/>
    <col min="13" max="14" width="8.00390625" style="48" customWidth="1"/>
    <col min="15" max="16" width="17.8515625" style="25" customWidth="1"/>
    <col min="17" max="17" width="14.140625" style="14" customWidth="1"/>
    <col min="18" max="18" width="5.00390625" style="14" customWidth="1"/>
    <col min="19" max="16384" width="9.140625" style="14" customWidth="1"/>
  </cols>
  <sheetData>
    <row r="1" spans="1:16" ht="12.75">
      <c r="A1" s="97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97" t="s">
        <v>281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2.75">
      <c r="A3" s="97" t="s">
        <v>38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3.5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3:14" ht="12.75">
      <c r="C6" s="22"/>
      <c r="D6" s="23"/>
      <c r="E6" s="23"/>
      <c r="F6" s="23"/>
      <c r="G6" s="23"/>
      <c r="H6" s="24"/>
      <c r="M6" s="47"/>
      <c r="N6" s="47"/>
    </row>
    <row r="7" spans="1:16" ht="30.75" customHeight="1">
      <c r="A7" s="98" t="s">
        <v>0</v>
      </c>
      <c r="B7" s="92" t="s">
        <v>1</v>
      </c>
      <c r="C7" s="95" t="s">
        <v>229</v>
      </c>
      <c r="D7" s="93" t="s">
        <v>282</v>
      </c>
      <c r="E7" s="93"/>
      <c r="F7" s="93"/>
      <c r="G7" s="93" t="s">
        <v>283</v>
      </c>
      <c r="H7" s="93"/>
      <c r="I7" s="93"/>
      <c r="J7" s="93" t="s">
        <v>284</v>
      </c>
      <c r="K7" s="93"/>
      <c r="L7" s="93"/>
      <c r="M7" s="94" t="s">
        <v>10</v>
      </c>
      <c r="N7" s="94"/>
      <c r="O7" s="93" t="s">
        <v>11</v>
      </c>
      <c r="P7" s="93" t="s">
        <v>12</v>
      </c>
    </row>
    <row r="8" spans="1:16" ht="12.75">
      <c r="A8" s="98"/>
      <c r="B8" s="92"/>
      <c r="C8" s="96"/>
      <c r="D8" s="71" t="s">
        <v>13</v>
      </c>
      <c r="E8" s="71" t="s">
        <v>14</v>
      </c>
      <c r="F8" s="71" t="s">
        <v>15</v>
      </c>
      <c r="G8" s="71" t="s">
        <v>13</v>
      </c>
      <c r="H8" s="74" t="s">
        <v>14</v>
      </c>
      <c r="I8" s="74" t="s">
        <v>15</v>
      </c>
      <c r="J8" s="71" t="s">
        <v>16</v>
      </c>
      <c r="K8" s="71" t="s">
        <v>17</v>
      </c>
      <c r="L8" s="71" t="s">
        <v>18</v>
      </c>
      <c r="M8" s="71" t="s">
        <v>14</v>
      </c>
      <c r="N8" s="71" t="s">
        <v>19</v>
      </c>
      <c r="O8" s="93"/>
      <c r="P8" s="93"/>
    </row>
    <row r="9" spans="1:16" ht="12.75">
      <c r="A9" s="26" t="s">
        <v>40</v>
      </c>
      <c r="B9" s="26" t="s">
        <v>20</v>
      </c>
      <c r="C9" s="28">
        <f aca="true" t="shared" si="0" ref="C9:L9">+C10+C36+C104+C111+C118</f>
        <v>183543125000</v>
      </c>
      <c r="D9" s="28">
        <f t="shared" si="0"/>
        <v>143821966788.25</v>
      </c>
      <c r="E9" s="28">
        <f t="shared" si="0"/>
        <v>93700274589.15</v>
      </c>
      <c r="F9" s="28">
        <f t="shared" si="0"/>
        <v>46557655170.48</v>
      </c>
      <c r="G9" s="28">
        <f t="shared" si="0"/>
        <v>26622030393.35</v>
      </c>
      <c r="H9" s="28">
        <f t="shared" si="0"/>
        <v>12904862557.44</v>
      </c>
      <c r="I9" s="28">
        <f t="shared" si="0"/>
        <v>9831931551.119999</v>
      </c>
      <c r="J9" s="28">
        <f t="shared" si="0"/>
        <v>170443997181.59998</v>
      </c>
      <c r="K9" s="28">
        <f t="shared" si="0"/>
        <v>106605137146.58998</v>
      </c>
      <c r="L9" s="28">
        <f t="shared" si="0"/>
        <v>56389586721.6</v>
      </c>
      <c r="M9" s="73">
        <f aca="true" t="shared" si="1" ref="M9:M79">K9/C9*100</f>
        <v>58.08179257413754</v>
      </c>
      <c r="N9" s="28">
        <f aca="true" t="shared" si="2" ref="N9:N79">+L9/C9*100</f>
        <v>30.722799735266577</v>
      </c>
      <c r="O9" s="28">
        <f>+O10+O36+O104+O111+O118</f>
        <v>13099127818.400005</v>
      </c>
      <c r="P9" s="28">
        <f>+P10+P36+P104+P111+P118</f>
        <v>50215550424.98999</v>
      </c>
    </row>
    <row r="10" spans="1:16" ht="12.75">
      <c r="A10" s="29" t="s">
        <v>41</v>
      </c>
      <c r="B10" s="29" t="s">
        <v>21</v>
      </c>
      <c r="C10" s="31">
        <f aca="true" t="shared" si="3" ref="C10:L10">+C11</f>
        <v>38532481848</v>
      </c>
      <c r="D10" s="31">
        <f t="shared" si="3"/>
        <v>38532481848</v>
      </c>
      <c r="E10" s="31">
        <f t="shared" si="3"/>
        <v>12361504740</v>
      </c>
      <c r="F10" s="31">
        <f t="shared" si="3"/>
        <v>12361504740</v>
      </c>
      <c r="G10" s="31">
        <f t="shared" si="3"/>
        <v>0</v>
      </c>
      <c r="H10" s="31">
        <f t="shared" si="3"/>
        <v>4210534427</v>
      </c>
      <c r="I10" s="31">
        <f t="shared" si="3"/>
        <v>4210534427</v>
      </c>
      <c r="J10" s="31">
        <f t="shared" si="3"/>
        <v>38532481848</v>
      </c>
      <c r="K10" s="31">
        <f t="shared" si="3"/>
        <v>16572039167</v>
      </c>
      <c r="L10" s="31">
        <f t="shared" si="3"/>
        <v>16572039167</v>
      </c>
      <c r="M10" s="31">
        <f t="shared" si="1"/>
        <v>43.00797242277857</v>
      </c>
      <c r="N10" s="31">
        <f t="shared" si="2"/>
        <v>43.00797242277857</v>
      </c>
      <c r="O10" s="31">
        <f>+O11</f>
        <v>0</v>
      </c>
      <c r="P10" s="31">
        <f>+P11</f>
        <v>0</v>
      </c>
    </row>
    <row r="11" spans="1:16" s="15" customFormat="1" ht="12.75">
      <c r="A11" s="26" t="s">
        <v>42</v>
      </c>
      <c r="B11" s="26" t="s">
        <v>22</v>
      </c>
      <c r="C11" s="28">
        <f>+C12+C20+C28</f>
        <v>38532481848</v>
      </c>
      <c r="D11" s="28">
        <f aca="true" t="shared" si="4" ref="D11:L11">+D12+D20+D28</f>
        <v>38532481848</v>
      </c>
      <c r="E11" s="28">
        <f t="shared" si="4"/>
        <v>12361504740</v>
      </c>
      <c r="F11" s="28">
        <f t="shared" si="4"/>
        <v>12361504740</v>
      </c>
      <c r="G11" s="28">
        <f t="shared" si="4"/>
        <v>0</v>
      </c>
      <c r="H11" s="28">
        <f t="shared" si="4"/>
        <v>4210534427</v>
      </c>
      <c r="I11" s="28">
        <f t="shared" si="4"/>
        <v>4210534427</v>
      </c>
      <c r="J11" s="28">
        <f t="shared" si="4"/>
        <v>38532481848</v>
      </c>
      <c r="K11" s="28">
        <f t="shared" si="4"/>
        <v>16572039167</v>
      </c>
      <c r="L11" s="28">
        <f t="shared" si="4"/>
        <v>16572039167</v>
      </c>
      <c r="M11" s="28">
        <f t="shared" si="1"/>
        <v>43.00797242277857</v>
      </c>
      <c r="N11" s="28">
        <f t="shared" si="2"/>
        <v>43.00797242277857</v>
      </c>
      <c r="O11" s="28">
        <f>+O12+O20+O28</f>
        <v>0</v>
      </c>
      <c r="P11" s="28">
        <f>+P12+P20+P28</f>
        <v>0</v>
      </c>
    </row>
    <row r="12" spans="1:16" ht="12.75">
      <c r="A12" s="32" t="s">
        <v>43</v>
      </c>
      <c r="B12" s="32" t="s">
        <v>23</v>
      </c>
      <c r="C12" s="17">
        <f aca="true" t="shared" si="5" ref="C12:L12">+C13</f>
        <v>26191621140</v>
      </c>
      <c r="D12" s="17">
        <f t="shared" si="5"/>
        <v>26191621140</v>
      </c>
      <c r="E12" s="17">
        <f t="shared" si="5"/>
        <v>8469409614</v>
      </c>
      <c r="F12" s="17">
        <f t="shared" si="5"/>
        <v>8469409614</v>
      </c>
      <c r="G12" s="17">
        <f t="shared" si="5"/>
        <v>0</v>
      </c>
      <c r="H12" s="17">
        <f t="shared" si="5"/>
        <v>3266284589</v>
      </c>
      <c r="I12" s="17">
        <f t="shared" si="5"/>
        <v>3266284589</v>
      </c>
      <c r="J12" s="17">
        <f t="shared" si="5"/>
        <v>26191621140</v>
      </c>
      <c r="K12" s="17">
        <f t="shared" si="5"/>
        <v>11735694203</v>
      </c>
      <c r="L12" s="17">
        <f t="shared" si="5"/>
        <v>11735694203</v>
      </c>
      <c r="M12" s="17">
        <f t="shared" si="1"/>
        <v>44.807055432995625</v>
      </c>
      <c r="N12" s="17">
        <f t="shared" si="2"/>
        <v>44.807055432995625</v>
      </c>
      <c r="O12" s="17">
        <f>+O13</f>
        <v>0</v>
      </c>
      <c r="P12" s="17">
        <f>+P13</f>
        <v>0</v>
      </c>
    </row>
    <row r="13" spans="1:16" ht="12.75">
      <c r="A13" s="32" t="s">
        <v>44</v>
      </c>
      <c r="B13" s="32" t="s">
        <v>24</v>
      </c>
      <c r="C13" s="17">
        <f>+C14+C15+C16+C17+C18+C19</f>
        <v>26191621140</v>
      </c>
      <c r="D13" s="17">
        <f aca="true" t="shared" si="6" ref="D13:L13">+D14+D15+D16+D17+D18+D19</f>
        <v>26191621140</v>
      </c>
      <c r="E13" s="17">
        <f t="shared" si="6"/>
        <v>8469409614</v>
      </c>
      <c r="F13" s="17">
        <f t="shared" si="6"/>
        <v>8469409614</v>
      </c>
      <c r="G13" s="17">
        <f t="shared" si="6"/>
        <v>0</v>
      </c>
      <c r="H13" s="17">
        <f t="shared" si="6"/>
        <v>3266284589</v>
      </c>
      <c r="I13" s="17">
        <f t="shared" si="6"/>
        <v>3266284589</v>
      </c>
      <c r="J13" s="17">
        <f t="shared" si="6"/>
        <v>26191621140</v>
      </c>
      <c r="K13" s="17">
        <f t="shared" si="6"/>
        <v>11735694203</v>
      </c>
      <c r="L13" s="17">
        <f t="shared" si="6"/>
        <v>11735694203</v>
      </c>
      <c r="M13" s="17">
        <f t="shared" si="1"/>
        <v>44.807055432995625</v>
      </c>
      <c r="N13" s="17">
        <f t="shared" si="2"/>
        <v>44.807055432995625</v>
      </c>
      <c r="O13" s="17">
        <f>+O14+O15+O16+O17+O18+O19</f>
        <v>0</v>
      </c>
      <c r="P13" s="17">
        <f>+P14+P15+P16+P17+P18+P19</f>
        <v>0</v>
      </c>
    </row>
    <row r="14" spans="1:17" ht="12.75">
      <c r="A14" s="18" t="s">
        <v>45</v>
      </c>
      <c r="B14" s="18" t="s">
        <v>46</v>
      </c>
      <c r="C14" s="20">
        <v>20373381192</v>
      </c>
      <c r="D14" s="72">
        <v>20373381192</v>
      </c>
      <c r="E14" s="72">
        <v>7684694258</v>
      </c>
      <c r="F14" s="72">
        <v>7684694258</v>
      </c>
      <c r="G14" s="72">
        <v>0</v>
      </c>
      <c r="H14" s="72">
        <v>2311235743</v>
      </c>
      <c r="I14" s="72">
        <v>2311235743</v>
      </c>
      <c r="J14" s="21">
        <f aca="true" t="shared" si="7" ref="J14:K19">+D14+G14</f>
        <v>20373381192</v>
      </c>
      <c r="K14" s="21">
        <f t="shared" si="7"/>
        <v>9995930001</v>
      </c>
      <c r="L14" s="21">
        <f aca="true" t="shared" si="8" ref="L14:L19">+F14+I14</f>
        <v>9995930001</v>
      </c>
      <c r="M14" s="21">
        <f t="shared" si="1"/>
        <v>49.063677289487394</v>
      </c>
      <c r="N14" s="21">
        <f t="shared" si="2"/>
        <v>49.063677289487394</v>
      </c>
      <c r="O14" s="21">
        <f aca="true" t="shared" si="9" ref="O14:O19">+C14-J14</f>
        <v>0</v>
      </c>
      <c r="P14" s="21">
        <f aca="true" t="shared" si="10" ref="P14:P19">+K14-L14</f>
        <v>0</v>
      </c>
      <c r="Q14" s="39"/>
    </row>
    <row r="15" spans="1:17" ht="12.75">
      <c r="A15" s="18" t="s">
        <v>47</v>
      </c>
      <c r="B15" s="18" t="s">
        <v>48</v>
      </c>
      <c r="C15" s="20">
        <v>1276575276</v>
      </c>
      <c r="D15" s="72">
        <v>1276575276</v>
      </c>
      <c r="E15" s="72">
        <v>227681420</v>
      </c>
      <c r="F15" s="72">
        <v>227681420</v>
      </c>
      <c r="G15" s="72">
        <v>0</v>
      </c>
      <c r="H15" s="72">
        <v>66174004</v>
      </c>
      <c r="I15" s="72">
        <v>66174004</v>
      </c>
      <c r="J15" s="21">
        <f t="shared" si="7"/>
        <v>1276575276</v>
      </c>
      <c r="K15" s="21">
        <f t="shared" si="7"/>
        <v>293855424</v>
      </c>
      <c r="L15" s="21">
        <f t="shared" si="8"/>
        <v>293855424</v>
      </c>
      <c r="M15" s="21">
        <f t="shared" si="1"/>
        <v>23.01904396274709</v>
      </c>
      <c r="N15" s="21">
        <f t="shared" si="2"/>
        <v>23.01904396274709</v>
      </c>
      <c r="O15" s="21">
        <f t="shared" si="9"/>
        <v>0</v>
      </c>
      <c r="P15" s="21">
        <f t="shared" si="10"/>
        <v>0</v>
      </c>
      <c r="Q15" s="39"/>
    </row>
    <row r="16" spans="1:17" ht="12.75">
      <c r="A16" s="18" t="s">
        <v>49</v>
      </c>
      <c r="B16" s="18" t="s">
        <v>50</v>
      </c>
      <c r="C16" s="20">
        <v>631457089</v>
      </c>
      <c r="D16" s="72">
        <v>631457089</v>
      </c>
      <c r="E16" s="72">
        <v>119368368</v>
      </c>
      <c r="F16" s="72">
        <v>119368368</v>
      </c>
      <c r="G16" s="72">
        <v>0</v>
      </c>
      <c r="H16" s="72">
        <v>24191779</v>
      </c>
      <c r="I16" s="72">
        <v>24191779</v>
      </c>
      <c r="J16" s="21">
        <f t="shared" si="7"/>
        <v>631457089</v>
      </c>
      <c r="K16" s="21">
        <f t="shared" si="7"/>
        <v>143560147</v>
      </c>
      <c r="L16" s="21">
        <f t="shared" si="8"/>
        <v>143560147</v>
      </c>
      <c r="M16" s="21">
        <f t="shared" si="1"/>
        <v>22.73474310461023</v>
      </c>
      <c r="N16" s="21">
        <f t="shared" si="2"/>
        <v>22.73474310461023</v>
      </c>
      <c r="O16" s="21">
        <f t="shared" si="9"/>
        <v>0</v>
      </c>
      <c r="P16" s="21">
        <f t="shared" si="10"/>
        <v>0</v>
      </c>
      <c r="Q16" s="39"/>
    </row>
    <row r="17" spans="1:17" ht="12.75">
      <c r="A17" s="18" t="s">
        <v>51</v>
      </c>
      <c r="B17" s="18" t="s">
        <v>52</v>
      </c>
      <c r="C17" s="20">
        <v>928392223</v>
      </c>
      <c r="D17" s="72">
        <v>928392223</v>
      </c>
      <c r="E17" s="72">
        <v>35452114</v>
      </c>
      <c r="F17" s="72">
        <v>35452114</v>
      </c>
      <c r="G17" s="72">
        <v>0</v>
      </c>
      <c r="H17" s="72">
        <v>750658891</v>
      </c>
      <c r="I17" s="72">
        <v>750658891</v>
      </c>
      <c r="J17" s="21">
        <f t="shared" si="7"/>
        <v>928392223</v>
      </c>
      <c r="K17" s="21">
        <f t="shared" si="7"/>
        <v>786111005</v>
      </c>
      <c r="L17" s="21">
        <f t="shared" si="8"/>
        <v>786111005</v>
      </c>
      <c r="M17" s="21">
        <f t="shared" si="1"/>
        <v>84.67444960490583</v>
      </c>
      <c r="N17" s="21">
        <f t="shared" si="2"/>
        <v>84.67444960490583</v>
      </c>
      <c r="O17" s="21">
        <f t="shared" si="9"/>
        <v>0</v>
      </c>
      <c r="P17" s="21">
        <f t="shared" si="10"/>
        <v>0</v>
      </c>
      <c r="Q17" s="39"/>
    </row>
    <row r="18" spans="1:17" ht="12.75">
      <c r="A18" s="18" t="s">
        <v>53</v>
      </c>
      <c r="B18" s="18" t="s">
        <v>54</v>
      </c>
      <c r="C18" s="20">
        <v>2014740084</v>
      </c>
      <c r="D18" s="72">
        <v>2014740084</v>
      </c>
      <c r="E18" s="72">
        <v>18867477</v>
      </c>
      <c r="F18" s="72">
        <v>18867477</v>
      </c>
      <c r="G18" s="72">
        <v>0</v>
      </c>
      <c r="H18" s="72">
        <v>2907705</v>
      </c>
      <c r="I18" s="72">
        <v>2907705</v>
      </c>
      <c r="J18" s="21">
        <f t="shared" si="7"/>
        <v>2014740084</v>
      </c>
      <c r="K18" s="21">
        <f t="shared" si="7"/>
        <v>21775182</v>
      </c>
      <c r="L18" s="21">
        <f t="shared" si="8"/>
        <v>21775182</v>
      </c>
      <c r="M18" s="21">
        <f t="shared" si="1"/>
        <v>1.0807936057324208</v>
      </c>
      <c r="N18" s="21">
        <f t="shared" si="2"/>
        <v>1.0807936057324208</v>
      </c>
      <c r="O18" s="21">
        <f t="shared" si="9"/>
        <v>0</v>
      </c>
      <c r="P18" s="21">
        <f t="shared" si="10"/>
        <v>0</v>
      </c>
      <c r="Q18" s="39"/>
    </row>
    <row r="19" spans="1:17" ht="12.75">
      <c r="A19" s="18" t="s">
        <v>55</v>
      </c>
      <c r="B19" s="18" t="s">
        <v>56</v>
      </c>
      <c r="C19" s="20">
        <v>967075276</v>
      </c>
      <c r="D19" s="72">
        <v>967075276</v>
      </c>
      <c r="E19" s="72">
        <v>383345977</v>
      </c>
      <c r="F19" s="72">
        <v>383345977</v>
      </c>
      <c r="G19" s="72">
        <v>0</v>
      </c>
      <c r="H19" s="72">
        <v>111116467</v>
      </c>
      <c r="I19" s="72">
        <v>111116467</v>
      </c>
      <c r="J19" s="21">
        <f t="shared" si="7"/>
        <v>967075276</v>
      </c>
      <c r="K19" s="21">
        <f t="shared" si="7"/>
        <v>494462444</v>
      </c>
      <c r="L19" s="21">
        <f t="shared" si="8"/>
        <v>494462444</v>
      </c>
      <c r="M19" s="21">
        <f t="shared" si="1"/>
        <v>51.12967483205516</v>
      </c>
      <c r="N19" s="21">
        <f t="shared" si="2"/>
        <v>51.12967483205516</v>
      </c>
      <c r="O19" s="21">
        <f t="shared" si="9"/>
        <v>0</v>
      </c>
      <c r="P19" s="21">
        <f t="shared" si="10"/>
        <v>0</v>
      </c>
      <c r="Q19" s="39"/>
    </row>
    <row r="20" spans="1:16" ht="12.75">
      <c r="A20" s="32" t="s">
        <v>57</v>
      </c>
      <c r="B20" s="32" t="s">
        <v>25</v>
      </c>
      <c r="C20" s="17">
        <f>+C21+C22+C23+C24+C25+C26+C27</f>
        <v>8958997715</v>
      </c>
      <c r="D20" s="17">
        <f aca="true" t="shared" si="11" ref="D20:L20">+D21+D22+D23+D24+D25+D26+D27</f>
        <v>8958997715</v>
      </c>
      <c r="E20" s="17">
        <f t="shared" si="11"/>
        <v>2731097944</v>
      </c>
      <c r="F20" s="17">
        <f t="shared" si="11"/>
        <v>2731097944</v>
      </c>
      <c r="G20" s="17">
        <f t="shared" si="11"/>
        <v>0</v>
      </c>
      <c r="H20" s="17">
        <f t="shared" si="11"/>
        <v>607691887</v>
      </c>
      <c r="I20" s="17">
        <f t="shared" si="11"/>
        <v>607691887</v>
      </c>
      <c r="J20" s="17">
        <f t="shared" si="11"/>
        <v>8958997715</v>
      </c>
      <c r="K20" s="17">
        <f t="shared" si="11"/>
        <v>3338789831</v>
      </c>
      <c r="L20" s="17">
        <f t="shared" si="11"/>
        <v>3338789831</v>
      </c>
      <c r="M20" s="17">
        <f t="shared" si="1"/>
        <v>37.26744818128353</v>
      </c>
      <c r="N20" s="17">
        <f t="shared" si="2"/>
        <v>37.26744818128353</v>
      </c>
      <c r="O20" s="17">
        <f>+O21+O22+O23+O24+O25+O26+O27</f>
        <v>0</v>
      </c>
      <c r="P20" s="17">
        <f>+P21+P22+P23+P24+P25+P26+P27</f>
        <v>0</v>
      </c>
    </row>
    <row r="21" spans="1:17" ht="12.75">
      <c r="A21" s="18" t="s">
        <v>58</v>
      </c>
      <c r="B21" s="18" t="s">
        <v>60</v>
      </c>
      <c r="C21" s="20">
        <v>2673769583</v>
      </c>
      <c r="D21" s="21">
        <v>2673769583</v>
      </c>
      <c r="E21" s="21">
        <v>833594516</v>
      </c>
      <c r="F21" s="21">
        <v>833594516</v>
      </c>
      <c r="G21" s="21">
        <v>0</v>
      </c>
      <c r="H21" s="21">
        <v>190011207</v>
      </c>
      <c r="I21" s="21">
        <v>190011207</v>
      </c>
      <c r="J21" s="21">
        <f>+D21+G21</f>
        <v>2673769583</v>
      </c>
      <c r="K21" s="21">
        <f>+E21+H21</f>
        <v>1023605723</v>
      </c>
      <c r="L21" s="21">
        <f aca="true" t="shared" si="12" ref="L21:L27">+F21+I21</f>
        <v>1023605723</v>
      </c>
      <c r="M21" s="21">
        <f t="shared" si="1"/>
        <v>38.28324360887907</v>
      </c>
      <c r="N21" s="21">
        <f t="shared" si="2"/>
        <v>38.28324360887907</v>
      </c>
      <c r="O21" s="21">
        <f aca="true" t="shared" si="13" ref="O21:O27">+C21-J21</f>
        <v>0</v>
      </c>
      <c r="P21" s="21">
        <f aca="true" t="shared" si="14" ref="P21:P27">+K21-L21</f>
        <v>0</v>
      </c>
      <c r="Q21" s="39"/>
    </row>
    <row r="22" spans="1:17" ht="12.75">
      <c r="A22" s="18" t="s">
        <v>59</v>
      </c>
      <c r="B22" s="18" t="s">
        <v>61</v>
      </c>
      <c r="C22" s="20">
        <v>1893920166</v>
      </c>
      <c r="D22" s="21">
        <v>1893920166</v>
      </c>
      <c r="E22" s="21">
        <v>592950172</v>
      </c>
      <c r="F22" s="21">
        <v>592950172</v>
      </c>
      <c r="G22" s="21">
        <v>0</v>
      </c>
      <c r="H22" s="21">
        <v>134596907</v>
      </c>
      <c r="I22" s="21">
        <v>134596907</v>
      </c>
      <c r="J22" s="21">
        <f aca="true" t="shared" si="15" ref="J22:J27">+D22+G22</f>
        <v>1893920166</v>
      </c>
      <c r="K22" s="21">
        <f aca="true" t="shared" si="16" ref="K22:K27">+E22+H22</f>
        <v>727547079</v>
      </c>
      <c r="L22" s="21">
        <f t="shared" si="12"/>
        <v>727547079</v>
      </c>
      <c r="M22" s="21">
        <f t="shared" si="1"/>
        <v>38.41487577254088</v>
      </c>
      <c r="N22" s="21">
        <f t="shared" si="2"/>
        <v>38.41487577254088</v>
      </c>
      <c r="O22" s="21">
        <f t="shared" si="13"/>
        <v>0</v>
      </c>
      <c r="P22" s="21">
        <f t="shared" si="14"/>
        <v>0</v>
      </c>
      <c r="Q22" s="39"/>
    </row>
    <row r="23" spans="1:17" ht="12.75">
      <c r="A23" s="18" t="s">
        <v>62</v>
      </c>
      <c r="B23" s="18" t="s">
        <v>67</v>
      </c>
      <c r="C23" s="20">
        <v>2182635078</v>
      </c>
      <c r="D23" s="21">
        <v>2182635078</v>
      </c>
      <c r="E23" s="21">
        <v>603351356</v>
      </c>
      <c r="F23" s="21">
        <v>603351356</v>
      </c>
      <c r="G23" s="21">
        <v>0</v>
      </c>
      <c r="H23" s="21">
        <v>135818773</v>
      </c>
      <c r="I23" s="21">
        <v>135818773</v>
      </c>
      <c r="J23" s="21">
        <f t="shared" si="15"/>
        <v>2182635078</v>
      </c>
      <c r="K23" s="21">
        <f t="shared" si="16"/>
        <v>739170129</v>
      </c>
      <c r="L23" s="21">
        <f t="shared" si="12"/>
        <v>739170129</v>
      </c>
      <c r="M23" s="21">
        <f t="shared" si="1"/>
        <v>33.86595113633558</v>
      </c>
      <c r="N23" s="21">
        <f t="shared" si="2"/>
        <v>33.86595113633558</v>
      </c>
      <c r="O23" s="21">
        <f t="shared" si="13"/>
        <v>0</v>
      </c>
      <c r="P23" s="21">
        <f t="shared" si="14"/>
        <v>0</v>
      </c>
      <c r="Q23" s="39"/>
    </row>
    <row r="24" spans="1:17" ht="12.75">
      <c r="A24" s="18" t="s">
        <v>63</v>
      </c>
      <c r="B24" s="18" t="s">
        <v>68</v>
      </c>
      <c r="C24" s="20">
        <v>929939540</v>
      </c>
      <c r="D24" s="21">
        <v>929939540</v>
      </c>
      <c r="E24" s="21">
        <v>296456400</v>
      </c>
      <c r="F24" s="21">
        <v>296456400</v>
      </c>
      <c r="G24" s="21">
        <v>0</v>
      </c>
      <c r="H24" s="21">
        <v>62105500</v>
      </c>
      <c r="I24" s="21">
        <v>62105500</v>
      </c>
      <c r="J24" s="21">
        <f t="shared" si="15"/>
        <v>929939540</v>
      </c>
      <c r="K24" s="21">
        <f t="shared" si="16"/>
        <v>358561900</v>
      </c>
      <c r="L24" s="21">
        <f t="shared" si="12"/>
        <v>358561900</v>
      </c>
      <c r="M24" s="21">
        <f t="shared" si="1"/>
        <v>38.55754966607829</v>
      </c>
      <c r="N24" s="21">
        <f t="shared" si="2"/>
        <v>38.55754966607829</v>
      </c>
      <c r="O24" s="21">
        <f t="shared" si="13"/>
        <v>0</v>
      </c>
      <c r="P24" s="21">
        <f t="shared" si="14"/>
        <v>0</v>
      </c>
      <c r="Q24" s="39"/>
    </row>
    <row r="25" spans="1:17" ht="12.75">
      <c r="A25" s="18" t="s">
        <v>64</v>
      </c>
      <c r="B25" s="18" t="s">
        <v>69</v>
      </c>
      <c r="C25" s="20">
        <v>116308931</v>
      </c>
      <c r="D25" s="21">
        <v>116308931</v>
      </c>
      <c r="E25" s="21">
        <v>34151000</v>
      </c>
      <c r="F25" s="21">
        <v>34151000</v>
      </c>
      <c r="G25" s="21">
        <v>0</v>
      </c>
      <c r="H25" s="21">
        <v>7521500</v>
      </c>
      <c r="I25" s="21">
        <v>7521500</v>
      </c>
      <c r="J25" s="21">
        <f t="shared" si="15"/>
        <v>116308931</v>
      </c>
      <c r="K25" s="21">
        <f t="shared" si="16"/>
        <v>41672500</v>
      </c>
      <c r="L25" s="21">
        <f t="shared" si="12"/>
        <v>41672500</v>
      </c>
      <c r="M25" s="21">
        <f t="shared" si="1"/>
        <v>35.829148838105986</v>
      </c>
      <c r="N25" s="21">
        <f t="shared" si="2"/>
        <v>35.829148838105986</v>
      </c>
      <c r="O25" s="21">
        <f t="shared" si="13"/>
        <v>0</v>
      </c>
      <c r="P25" s="21">
        <f t="shared" si="14"/>
        <v>0</v>
      </c>
      <c r="Q25" s="39"/>
    </row>
    <row r="26" spans="1:17" ht="12.75">
      <c r="A26" s="18" t="s">
        <v>65</v>
      </c>
      <c r="B26" s="18" t="s">
        <v>70</v>
      </c>
      <c r="C26" s="20">
        <v>697454653</v>
      </c>
      <c r="D26" s="21">
        <v>697454653</v>
      </c>
      <c r="E26" s="21">
        <v>222338700</v>
      </c>
      <c r="F26" s="21">
        <v>222338700</v>
      </c>
      <c r="G26" s="21">
        <v>0</v>
      </c>
      <c r="H26" s="21">
        <v>46581300</v>
      </c>
      <c r="I26" s="21">
        <v>46581300</v>
      </c>
      <c r="J26" s="21">
        <f t="shared" si="15"/>
        <v>697454653</v>
      </c>
      <c r="K26" s="21">
        <f t="shared" si="16"/>
        <v>268920000</v>
      </c>
      <c r="L26" s="21">
        <f t="shared" si="12"/>
        <v>268920000</v>
      </c>
      <c r="M26" s="21">
        <f t="shared" si="1"/>
        <v>38.55734546228627</v>
      </c>
      <c r="N26" s="21">
        <f t="shared" si="2"/>
        <v>38.55734546228627</v>
      </c>
      <c r="O26" s="21">
        <f t="shared" si="13"/>
        <v>0</v>
      </c>
      <c r="P26" s="21">
        <f t="shared" si="14"/>
        <v>0</v>
      </c>
      <c r="Q26" s="39"/>
    </row>
    <row r="27" spans="1:17" ht="12.75">
      <c r="A27" s="18" t="s">
        <v>66</v>
      </c>
      <c r="B27" s="18" t="s">
        <v>71</v>
      </c>
      <c r="C27" s="20">
        <v>464969764</v>
      </c>
      <c r="D27" s="21">
        <v>464969764</v>
      </c>
      <c r="E27" s="21">
        <v>148255800</v>
      </c>
      <c r="F27" s="21">
        <v>148255800</v>
      </c>
      <c r="G27" s="21">
        <v>0</v>
      </c>
      <c r="H27" s="21">
        <v>31056700</v>
      </c>
      <c r="I27" s="21">
        <v>31056700</v>
      </c>
      <c r="J27" s="21">
        <f t="shared" si="15"/>
        <v>464969764</v>
      </c>
      <c r="K27" s="21">
        <f t="shared" si="16"/>
        <v>179312500</v>
      </c>
      <c r="L27" s="21">
        <f t="shared" si="12"/>
        <v>179312500</v>
      </c>
      <c r="M27" s="21">
        <f t="shared" si="1"/>
        <v>38.56433555107468</v>
      </c>
      <c r="N27" s="21">
        <f t="shared" si="2"/>
        <v>38.56433555107468</v>
      </c>
      <c r="O27" s="21">
        <f t="shared" si="13"/>
        <v>0</v>
      </c>
      <c r="P27" s="21">
        <f t="shared" si="14"/>
        <v>0</v>
      </c>
      <c r="Q27" s="39"/>
    </row>
    <row r="28" spans="1:16" ht="12.75">
      <c r="A28" s="32" t="s">
        <v>80</v>
      </c>
      <c r="B28" s="32" t="s">
        <v>26</v>
      </c>
      <c r="C28" s="17">
        <f>+C29+C33+C34+C35</f>
        <v>3381862993</v>
      </c>
      <c r="D28" s="17">
        <f aca="true" t="shared" si="17" ref="D28:L28">+D29+D33+D34+D35</f>
        <v>3381862993</v>
      </c>
      <c r="E28" s="17">
        <f t="shared" si="17"/>
        <v>1160997182</v>
      </c>
      <c r="F28" s="17">
        <f t="shared" si="17"/>
        <v>1160997182</v>
      </c>
      <c r="G28" s="17">
        <f t="shared" si="17"/>
        <v>0</v>
      </c>
      <c r="H28" s="17">
        <f t="shared" si="17"/>
        <v>336557951</v>
      </c>
      <c r="I28" s="17">
        <f t="shared" si="17"/>
        <v>336557951</v>
      </c>
      <c r="J28" s="17">
        <f t="shared" si="17"/>
        <v>3381862993</v>
      </c>
      <c r="K28" s="17">
        <f t="shared" si="17"/>
        <v>1497555133</v>
      </c>
      <c r="L28" s="17">
        <f t="shared" si="17"/>
        <v>1497555133</v>
      </c>
      <c r="M28" s="17">
        <f t="shared" si="1"/>
        <v>44.28195749206095</v>
      </c>
      <c r="N28" s="17">
        <f t="shared" si="2"/>
        <v>44.28195749206095</v>
      </c>
      <c r="O28" s="17">
        <f>+O29+O33+O34+O35</f>
        <v>0</v>
      </c>
      <c r="P28" s="17">
        <f>+P29+P33+P34+P35</f>
        <v>0</v>
      </c>
    </row>
    <row r="29" spans="1:16" ht="12.75">
      <c r="A29" s="32" t="s">
        <v>81</v>
      </c>
      <c r="B29" s="32" t="s">
        <v>82</v>
      </c>
      <c r="C29" s="17">
        <f>+C30+C31+C32</f>
        <v>1531562477</v>
      </c>
      <c r="D29" s="17">
        <f aca="true" t="shared" si="18" ref="D29:L29">+D30+D31+D32</f>
        <v>1531562477</v>
      </c>
      <c r="E29" s="17">
        <f t="shared" si="18"/>
        <v>610268194</v>
      </c>
      <c r="F29" s="17">
        <f t="shared" si="18"/>
        <v>610268194</v>
      </c>
      <c r="G29" s="17">
        <f t="shared" si="18"/>
        <v>0</v>
      </c>
      <c r="H29" s="17">
        <f t="shared" si="18"/>
        <v>195986185</v>
      </c>
      <c r="I29" s="17">
        <f t="shared" si="18"/>
        <v>195986185</v>
      </c>
      <c r="J29" s="17">
        <f t="shared" si="18"/>
        <v>1531562477</v>
      </c>
      <c r="K29" s="17">
        <f t="shared" si="18"/>
        <v>806254379</v>
      </c>
      <c r="L29" s="17">
        <f t="shared" si="18"/>
        <v>806254379</v>
      </c>
      <c r="M29" s="17">
        <f t="shared" si="1"/>
        <v>52.64260460201912</v>
      </c>
      <c r="N29" s="17">
        <f t="shared" si="2"/>
        <v>52.64260460201912</v>
      </c>
      <c r="O29" s="17">
        <f>+O30+O31+O32</f>
        <v>0</v>
      </c>
      <c r="P29" s="17">
        <f>+P30+P31+P32</f>
        <v>0</v>
      </c>
    </row>
    <row r="30" spans="1:17" ht="12.75">
      <c r="A30" s="18" t="s">
        <v>83</v>
      </c>
      <c r="B30" s="18" t="s">
        <v>84</v>
      </c>
      <c r="C30" s="20">
        <v>1177705074</v>
      </c>
      <c r="D30" s="21">
        <v>1177705074</v>
      </c>
      <c r="E30" s="21">
        <v>453992939</v>
      </c>
      <c r="F30" s="21">
        <v>453992939</v>
      </c>
      <c r="G30" s="21">
        <v>0</v>
      </c>
      <c r="H30" s="21">
        <v>163459774</v>
      </c>
      <c r="I30" s="21">
        <v>163459774</v>
      </c>
      <c r="J30" s="21">
        <f aca="true" t="shared" si="19" ref="J30:J35">+D30+G30</f>
        <v>1177705074</v>
      </c>
      <c r="K30" s="21">
        <f aca="true" t="shared" si="20" ref="K30:K35">+E30+H30</f>
        <v>617452713</v>
      </c>
      <c r="L30" s="21">
        <f aca="true" t="shared" si="21" ref="L30:L35">+F30+I30</f>
        <v>617452713</v>
      </c>
      <c r="M30" s="21">
        <f t="shared" si="1"/>
        <v>52.42846673852405</v>
      </c>
      <c r="N30" s="21">
        <f t="shared" si="2"/>
        <v>52.42846673852405</v>
      </c>
      <c r="O30" s="21">
        <f aca="true" t="shared" si="22" ref="O30:O35">+C30-J30</f>
        <v>0</v>
      </c>
      <c r="P30" s="21">
        <f aca="true" t="shared" si="23" ref="P30:P35">+K30-L30</f>
        <v>0</v>
      </c>
      <c r="Q30" s="39"/>
    </row>
    <row r="31" spans="1:17" ht="12.75">
      <c r="A31" s="18" t="s">
        <v>85</v>
      </c>
      <c r="B31" s="18" t="s">
        <v>86</v>
      </c>
      <c r="C31" s="20">
        <v>240671932</v>
      </c>
      <c r="D31" s="21">
        <v>240671932</v>
      </c>
      <c r="E31" s="21">
        <v>110270916</v>
      </c>
      <c r="F31" s="21">
        <v>110270916</v>
      </c>
      <c r="G31" s="21">
        <v>0</v>
      </c>
      <c r="H31" s="21">
        <v>18710015</v>
      </c>
      <c r="I31" s="21">
        <v>18710015</v>
      </c>
      <c r="J31" s="21">
        <f t="shared" si="19"/>
        <v>240671932</v>
      </c>
      <c r="K31" s="21">
        <f t="shared" si="20"/>
        <v>128980931</v>
      </c>
      <c r="L31" s="21">
        <f t="shared" si="21"/>
        <v>128980931</v>
      </c>
      <c r="M31" s="21">
        <f t="shared" si="1"/>
        <v>53.59201213376223</v>
      </c>
      <c r="N31" s="21">
        <f t="shared" si="2"/>
        <v>53.59201213376223</v>
      </c>
      <c r="O31" s="21">
        <f t="shared" si="22"/>
        <v>0</v>
      </c>
      <c r="P31" s="21">
        <f t="shared" si="23"/>
        <v>0</v>
      </c>
      <c r="Q31" s="39"/>
    </row>
    <row r="32" spans="1:17" ht="12.75">
      <c r="A32" s="18" t="s">
        <v>87</v>
      </c>
      <c r="B32" s="18" t="s">
        <v>88</v>
      </c>
      <c r="C32" s="20">
        <v>113185471</v>
      </c>
      <c r="D32" s="21">
        <v>113185471</v>
      </c>
      <c r="E32" s="21">
        <v>46004339</v>
      </c>
      <c r="F32" s="21">
        <v>46004339</v>
      </c>
      <c r="G32" s="21">
        <v>0</v>
      </c>
      <c r="H32" s="21">
        <v>13816396</v>
      </c>
      <c r="I32" s="21">
        <v>13816396</v>
      </c>
      <c r="J32" s="21">
        <f t="shared" si="19"/>
        <v>113185471</v>
      </c>
      <c r="K32" s="21">
        <f t="shared" si="20"/>
        <v>59820735</v>
      </c>
      <c r="L32" s="21">
        <f t="shared" si="21"/>
        <v>59820735</v>
      </c>
      <c r="M32" s="21">
        <f t="shared" si="1"/>
        <v>52.85195570728332</v>
      </c>
      <c r="N32" s="21">
        <f t="shared" si="2"/>
        <v>52.85195570728332</v>
      </c>
      <c r="O32" s="21">
        <f t="shared" si="22"/>
        <v>0</v>
      </c>
      <c r="P32" s="21">
        <f t="shared" si="23"/>
        <v>0</v>
      </c>
      <c r="Q32" s="39"/>
    </row>
    <row r="33" spans="1:17" ht="12.75">
      <c r="A33" s="64" t="s">
        <v>89</v>
      </c>
      <c r="B33" s="64" t="s">
        <v>92</v>
      </c>
      <c r="C33" s="65">
        <v>147601820</v>
      </c>
      <c r="D33" s="68">
        <v>147601820</v>
      </c>
      <c r="E33" s="68">
        <v>50261798</v>
      </c>
      <c r="F33" s="68">
        <v>50261798</v>
      </c>
      <c r="G33" s="68">
        <v>0</v>
      </c>
      <c r="H33" s="68">
        <v>0</v>
      </c>
      <c r="I33" s="68">
        <v>0</v>
      </c>
      <c r="J33" s="68">
        <f t="shared" si="19"/>
        <v>147601820</v>
      </c>
      <c r="K33" s="68">
        <f t="shared" si="20"/>
        <v>50261798</v>
      </c>
      <c r="L33" s="68">
        <f t="shared" si="21"/>
        <v>50261798</v>
      </c>
      <c r="M33" s="69">
        <f t="shared" si="1"/>
        <v>34.052288786140984</v>
      </c>
      <c r="N33" s="69">
        <f t="shared" si="2"/>
        <v>34.052288786140984</v>
      </c>
      <c r="O33" s="69">
        <f t="shared" si="22"/>
        <v>0</v>
      </c>
      <c r="P33" s="69">
        <f t="shared" si="23"/>
        <v>0</v>
      </c>
      <c r="Q33" s="39"/>
    </row>
    <row r="34" spans="1:17" ht="12.75">
      <c r="A34" s="64" t="s">
        <v>90</v>
      </c>
      <c r="B34" s="64" t="s">
        <v>93</v>
      </c>
      <c r="C34" s="65">
        <v>431169384</v>
      </c>
      <c r="D34" s="68">
        <v>431169384</v>
      </c>
      <c r="E34" s="68">
        <v>200492345</v>
      </c>
      <c r="F34" s="68">
        <v>200492345</v>
      </c>
      <c r="G34" s="68">
        <v>0</v>
      </c>
      <c r="H34" s="68">
        <v>60819453</v>
      </c>
      <c r="I34" s="68">
        <v>60819453</v>
      </c>
      <c r="J34" s="68">
        <f t="shared" si="19"/>
        <v>431169384</v>
      </c>
      <c r="K34" s="68">
        <f t="shared" si="20"/>
        <v>261311798</v>
      </c>
      <c r="L34" s="68">
        <f t="shared" si="21"/>
        <v>261311798</v>
      </c>
      <c r="M34" s="69">
        <f t="shared" si="1"/>
        <v>60.60536942019984</v>
      </c>
      <c r="N34" s="69">
        <f t="shared" si="2"/>
        <v>60.60536942019984</v>
      </c>
      <c r="O34" s="69">
        <f t="shared" si="22"/>
        <v>0</v>
      </c>
      <c r="P34" s="69">
        <f t="shared" si="23"/>
        <v>0</v>
      </c>
      <c r="Q34" s="39"/>
    </row>
    <row r="35" spans="1:17" s="15" customFormat="1" ht="12.75">
      <c r="A35" s="64" t="s">
        <v>91</v>
      </c>
      <c r="B35" s="64" t="s">
        <v>94</v>
      </c>
      <c r="C35" s="65">
        <v>1271529312</v>
      </c>
      <c r="D35" s="68">
        <v>1271529312</v>
      </c>
      <c r="E35" s="68">
        <v>299974845</v>
      </c>
      <c r="F35" s="68">
        <v>299974845</v>
      </c>
      <c r="G35" s="68">
        <v>0</v>
      </c>
      <c r="H35" s="68">
        <v>79752313</v>
      </c>
      <c r="I35" s="68">
        <v>79752313</v>
      </c>
      <c r="J35" s="68">
        <f t="shared" si="19"/>
        <v>1271529312</v>
      </c>
      <c r="K35" s="68">
        <f t="shared" si="20"/>
        <v>379727158</v>
      </c>
      <c r="L35" s="68">
        <f t="shared" si="21"/>
        <v>379727158</v>
      </c>
      <c r="M35" s="69">
        <f t="shared" si="1"/>
        <v>29.86381473209797</v>
      </c>
      <c r="N35" s="69">
        <f t="shared" si="2"/>
        <v>29.86381473209797</v>
      </c>
      <c r="O35" s="69">
        <f t="shared" si="22"/>
        <v>0</v>
      </c>
      <c r="P35" s="69">
        <f t="shared" si="23"/>
        <v>0</v>
      </c>
      <c r="Q35" s="39"/>
    </row>
    <row r="36" spans="1:16" ht="12.75">
      <c r="A36" s="29" t="s">
        <v>95</v>
      </c>
      <c r="B36" s="29" t="s">
        <v>27</v>
      </c>
      <c r="C36" s="31">
        <f>+C37+C43</f>
        <v>144060643152</v>
      </c>
      <c r="D36" s="31">
        <f>+D37+D43</f>
        <v>104339484940.25</v>
      </c>
      <c r="E36" s="31">
        <f aca="true" t="shared" si="24" ref="E36:L36">+E37+E43</f>
        <v>81338769849.15</v>
      </c>
      <c r="F36" s="31">
        <f t="shared" si="24"/>
        <v>34196150430.480003</v>
      </c>
      <c r="G36" s="31">
        <f t="shared" si="24"/>
        <v>26622030393.35</v>
      </c>
      <c r="H36" s="31">
        <f t="shared" si="24"/>
        <v>7744328130.440001</v>
      </c>
      <c r="I36" s="31">
        <f t="shared" si="24"/>
        <v>4671397124.12</v>
      </c>
      <c r="J36" s="31">
        <f t="shared" si="24"/>
        <v>130961515333.59999</v>
      </c>
      <c r="K36" s="31">
        <f t="shared" si="24"/>
        <v>89083097979.58998</v>
      </c>
      <c r="L36" s="31">
        <f t="shared" si="24"/>
        <v>38867547554.6</v>
      </c>
      <c r="M36" s="31">
        <f t="shared" si="1"/>
        <v>61.83722079152278</v>
      </c>
      <c r="N36" s="31">
        <f t="shared" si="2"/>
        <v>26.979990304215434</v>
      </c>
      <c r="O36" s="31">
        <f>+O37+O43</f>
        <v>13099127818.400005</v>
      </c>
      <c r="P36" s="31">
        <f>+P37+P43</f>
        <v>50215550424.98999</v>
      </c>
    </row>
    <row r="37" spans="1:16" ht="12.75">
      <c r="A37" s="29" t="s">
        <v>235</v>
      </c>
      <c r="B37" s="29" t="s">
        <v>236</v>
      </c>
      <c r="C37" s="31">
        <f aca="true" t="shared" si="25" ref="C37:D41">+C38</f>
        <v>11000000</v>
      </c>
      <c r="D37" s="31">
        <f t="shared" si="25"/>
        <v>0</v>
      </c>
      <c r="E37" s="31">
        <f aca="true" t="shared" si="26" ref="E37:L41">+E38</f>
        <v>0</v>
      </c>
      <c r="F37" s="31">
        <f t="shared" si="26"/>
        <v>0</v>
      </c>
      <c r="G37" s="31">
        <f t="shared" si="26"/>
        <v>0</v>
      </c>
      <c r="H37" s="31">
        <f t="shared" si="26"/>
        <v>0</v>
      </c>
      <c r="I37" s="31">
        <f t="shared" si="26"/>
        <v>0</v>
      </c>
      <c r="J37" s="31">
        <f t="shared" si="26"/>
        <v>0</v>
      </c>
      <c r="K37" s="31">
        <f t="shared" si="26"/>
        <v>0</v>
      </c>
      <c r="L37" s="31">
        <f t="shared" si="26"/>
        <v>0</v>
      </c>
      <c r="M37" s="31">
        <f aca="true" t="shared" si="27" ref="M37:M42">K37/C37*100</f>
        <v>0</v>
      </c>
      <c r="N37" s="31">
        <f aca="true" t="shared" si="28" ref="N37:N42">+L37/C37*100</f>
        <v>0</v>
      </c>
      <c r="O37" s="31">
        <f aca="true" t="shared" si="29" ref="O37:P41">+O38</f>
        <v>11000000</v>
      </c>
      <c r="P37" s="31">
        <f t="shared" si="29"/>
        <v>0</v>
      </c>
    </row>
    <row r="38" spans="1:16" ht="12.75">
      <c r="A38" s="29" t="s">
        <v>237</v>
      </c>
      <c r="B38" s="29" t="s">
        <v>238</v>
      </c>
      <c r="C38" s="31">
        <f t="shared" si="25"/>
        <v>11000000</v>
      </c>
      <c r="D38" s="31">
        <f t="shared" si="25"/>
        <v>0</v>
      </c>
      <c r="E38" s="31">
        <f t="shared" si="26"/>
        <v>0</v>
      </c>
      <c r="F38" s="31">
        <f t="shared" si="26"/>
        <v>0</v>
      </c>
      <c r="G38" s="31">
        <f t="shared" si="26"/>
        <v>0</v>
      </c>
      <c r="H38" s="31">
        <f t="shared" si="26"/>
        <v>0</v>
      </c>
      <c r="I38" s="31">
        <f t="shared" si="26"/>
        <v>0</v>
      </c>
      <c r="J38" s="31">
        <f t="shared" si="26"/>
        <v>0</v>
      </c>
      <c r="K38" s="31">
        <f t="shared" si="26"/>
        <v>0</v>
      </c>
      <c r="L38" s="31">
        <f t="shared" si="26"/>
        <v>0</v>
      </c>
      <c r="M38" s="31">
        <f t="shared" si="27"/>
        <v>0</v>
      </c>
      <c r="N38" s="31">
        <f t="shared" si="28"/>
        <v>0</v>
      </c>
      <c r="O38" s="31">
        <f t="shared" si="29"/>
        <v>11000000</v>
      </c>
      <c r="P38" s="31">
        <f t="shared" si="29"/>
        <v>0</v>
      </c>
    </row>
    <row r="39" spans="1:16" ht="12.75">
      <c r="A39" s="29" t="s">
        <v>239</v>
      </c>
      <c r="B39" s="29" t="s">
        <v>240</v>
      </c>
      <c r="C39" s="31">
        <f t="shared" si="25"/>
        <v>11000000</v>
      </c>
      <c r="D39" s="31">
        <f t="shared" si="25"/>
        <v>0</v>
      </c>
      <c r="E39" s="31">
        <f t="shared" si="26"/>
        <v>0</v>
      </c>
      <c r="F39" s="31">
        <f t="shared" si="26"/>
        <v>0</v>
      </c>
      <c r="G39" s="31">
        <f t="shared" si="26"/>
        <v>0</v>
      </c>
      <c r="H39" s="31">
        <f t="shared" si="26"/>
        <v>0</v>
      </c>
      <c r="I39" s="31">
        <f t="shared" si="26"/>
        <v>0</v>
      </c>
      <c r="J39" s="31">
        <f t="shared" si="26"/>
        <v>0</v>
      </c>
      <c r="K39" s="31">
        <f t="shared" si="26"/>
        <v>0</v>
      </c>
      <c r="L39" s="31">
        <f t="shared" si="26"/>
        <v>0</v>
      </c>
      <c r="M39" s="31">
        <f t="shared" si="27"/>
        <v>0</v>
      </c>
      <c r="N39" s="31">
        <f t="shared" si="28"/>
        <v>0</v>
      </c>
      <c r="O39" s="31">
        <f t="shared" si="29"/>
        <v>11000000</v>
      </c>
      <c r="P39" s="31">
        <f t="shared" si="29"/>
        <v>0</v>
      </c>
    </row>
    <row r="40" spans="1:16" ht="12.75">
      <c r="A40" s="29" t="s">
        <v>241</v>
      </c>
      <c r="B40" s="29" t="s">
        <v>242</v>
      </c>
      <c r="C40" s="31">
        <f t="shared" si="25"/>
        <v>11000000</v>
      </c>
      <c r="D40" s="31">
        <f t="shared" si="25"/>
        <v>0</v>
      </c>
      <c r="E40" s="31">
        <f t="shared" si="26"/>
        <v>0</v>
      </c>
      <c r="F40" s="31">
        <f t="shared" si="26"/>
        <v>0</v>
      </c>
      <c r="G40" s="31">
        <f t="shared" si="26"/>
        <v>0</v>
      </c>
      <c r="H40" s="31">
        <f t="shared" si="26"/>
        <v>0</v>
      </c>
      <c r="I40" s="31">
        <f t="shared" si="26"/>
        <v>0</v>
      </c>
      <c r="J40" s="31">
        <f t="shared" si="26"/>
        <v>0</v>
      </c>
      <c r="K40" s="31">
        <f t="shared" si="26"/>
        <v>0</v>
      </c>
      <c r="L40" s="31">
        <f t="shared" si="26"/>
        <v>0</v>
      </c>
      <c r="M40" s="31">
        <f t="shared" si="27"/>
        <v>0</v>
      </c>
      <c r="N40" s="31">
        <f t="shared" si="28"/>
        <v>0</v>
      </c>
      <c r="O40" s="31">
        <f t="shared" si="29"/>
        <v>11000000</v>
      </c>
      <c r="P40" s="31">
        <f t="shared" si="29"/>
        <v>0</v>
      </c>
    </row>
    <row r="41" spans="1:16" ht="12.75">
      <c r="A41" s="29" t="s">
        <v>243</v>
      </c>
      <c r="B41" s="29" t="s">
        <v>244</v>
      </c>
      <c r="C41" s="31">
        <f t="shared" si="25"/>
        <v>11000000</v>
      </c>
      <c r="D41" s="31">
        <f t="shared" si="25"/>
        <v>0</v>
      </c>
      <c r="E41" s="31">
        <f t="shared" si="26"/>
        <v>0</v>
      </c>
      <c r="F41" s="31">
        <f t="shared" si="26"/>
        <v>0</v>
      </c>
      <c r="G41" s="31">
        <f t="shared" si="26"/>
        <v>0</v>
      </c>
      <c r="H41" s="31">
        <f t="shared" si="26"/>
        <v>0</v>
      </c>
      <c r="I41" s="31">
        <f t="shared" si="26"/>
        <v>0</v>
      </c>
      <c r="J41" s="31">
        <f t="shared" si="26"/>
        <v>0</v>
      </c>
      <c r="K41" s="31">
        <f t="shared" si="26"/>
        <v>0</v>
      </c>
      <c r="L41" s="31">
        <f t="shared" si="26"/>
        <v>0</v>
      </c>
      <c r="M41" s="31">
        <f t="shared" si="27"/>
        <v>0</v>
      </c>
      <c r="N41" s="31">
        <f t="shared" si="28"/>
        <v>0</v>
      </c>
      <c r="O41" s="31">
        <f t="shared" si="29"/>
        <v>11000000</v>
      </c>
      <c r="P41" s="31">
        <f t="shared" si="29"/>
        <v>0</v>
      </c>
    </row>
    <row r="42" spans="1:16" ht="12.75">
      <c r="A42" s="18" t="s">
        <v>245</v>
      </c>
      <c r="B42" s="18" t="s">
        <v>246</v>
      </c>
      <c r="C42" s="20">
        <v>11000000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f>+F42+I42</f>
        <v>0</v>
      </c>
      <c r="M42" s="21">
        <f t="shared" si="27"/>
        <v>0</v>
      </c>
      <c r="N42" s="21">
        <f t="shared" si="28"/>
        <v>0</v>
      </c>
      <c r="O42" s="21">
        <f>+C42-J42</f>
        <v>11000000</v>
      </c>
      <c r="P42" s="21">
        <f>+K42-L42</f>
        <v>0</v>
      </c>
    </row>
    <row r="43" spans="1:16" s="15" customFormat="1" ht="12.75">
      <c r="A43" s="34" t="s">
        <v>96</v>
      </c>
      <c r="B43" s="34" t="s">
        <v>28</v>
      </c>
      <c r="C43" s="36">
        <f>+C44+C56</f>
        <v>144049643152</v>
      </c>
      <c r="D43" s="36">
        <f>+D44+D56</f>
        <v>104339484940.25</v>
      </c>
      <c r="E43" s="36">
        <f>+E44+E56</f>
        <v>81338769849.15</v>
      </c>
      <c r="F43" s="36">
        <f>+F44+F56</f>
        <v>34196150430.480003</v>
      </c>
      <c r="G43" s="36">
        <f aca="true" t="shared" si="30" ref="G43:L43">+G44+G56</f>
        <v>26622030393.35</v>
      </c>
      <c r="H43" s="36">
        <f t="shared" si="30"/>
        <v>7744328130.440001</v>
      </c>
      <c r="I43" s="36">
        <f t="shared" si="30"/>
        <v>4671397124.12</v>
      </c>
      <c r="J43" s="36">
        <f t="shared" si="30"/>
        <v>130961515333.59999</v>
      </c>
      <c r="K43" s="36">
        <f t="shared" si="30"/>
        <v>89083097979.58998</v>
      </c>
      <c r="L43" s="36">
        <f t="shared" si="30"/>
        <v>38867547554.6</v>
      </c>
      <c r="M43" s="36">
        <f t="shared" si="1"/>
        <v>61.84194284021254</v>
      </c>
      <c r="N43" s="36">
        <f t="shared" si="2"/>
        <v>26.982050565434086</v>
      </c>
      <c r="O43" s="36">
        <f>+O44+O56</f>
        <v>13088127818.400005</v>
      </c>
      <c r="P43" s="36">
        <f>+P44+P56</f>
        <v>50215550424.98999</v>
      </c>
    </row>
    <row r="44" spans="1:16" ht="12.75">
      <c r="A44" s="32" t="s">
        <v>97</v>
      </c>
      <c r="B44" s="32" t="s">
        <v>98</v>
      </c>
      <c r="C44" s="17">
        <f>+C45+C48+C51</f>
        <v>14822515588</v>
      </c>
      <c r="D44" s="17">
        <f>+D45+D48+D51</f>
        <v>5054287178</v>
      </c>
      <c r="E44" s="17">
        <f>+E45+E48+E51</f>
        <v>425354240.2</v>
      </c>
      <c r="F44" s="17">
        <f>+F45+F48+F51</f>
        <v>425354240.2</v>
      </c>
      <c r="G44" s="17">
        <f aca="true" t="shared" si="31" ref="G44:L44">+G45+G48+G51</f>
        <v>0</v>
      </c>
      <c r="H44" s="17">
        <f t="shared" si="31"/>
        <v>3794163519.32</v>
      </c>
      <c r="I44" s="17">
        <f t="shared" si="31"/>
        <v>0</v>
      </c>
      <c r="J44" s="17">
        <f t="shared" si="31"/>
        <v>5054287178</v>
      </c>
      <c r="K44" s="17">
        <f t="shared" si="31"/>
        <v>4219517759.52</v>
      </c>
      <c r="L44" s="17">
        <f t="shared" si="31"/>
        <v>425354240.2</v>
      </c>
      <c r="M44" s="17">
        <f t="shared" si="1"/>
        <v>28.46694769500552</v>
      </c>
      <c r="N44" s="17">
        <f t="shared" si="2"/>
        <v>2.8696494712703013</v>
      </c>
      <c r="O44" s="17">
        <f>+O45+O48+O51</f>
        <v>9768228410</v>
      </c>
      <c r="P44" s="17">
        <f>+P45+P48+P51</f>
        <v>3794163519.32</v>
      </c>
    </row>
    <row r="45" spans="1:16" ht="12.75">
      <c r="A45" s="32" t="s">
        <v>99</v>
      </c>
      <c r="B45" s="32" t="s">
        <v>39</v>
      </c>
      <c r="C45" s="17">
        <f aca="true" t="shared" si="32" ref="C45:L46">+C46</f>
        <v>10000000</v>
      </c>
      <c r="D45" s="17">
        <f t="shared" si="32"/>
        <v>0</v>
      </c>
      <c r="E45" s="17">
        <f t="shared" si="32"/>
        <v>0</v>
      </c>
      <c r="F45" s="17">
        <f t="shared" si="32"/>
        <v>0</v>
      </c>
      <c r="G45" s="17">
        <f t="shared" si="32"/>
        <v>0</v>
      </c>
      <c r="H45" s="17">
        <f t="shared" si="32"/>
        <v>0</v>
      </c>
      <c r="I45" s="17">
        <f t="shared" si="32"/>
        <v>0</v>
      </c>
      <c r="J45" s="17">
        <f t="shared" si="32"/>
        <v>0</v>
      </c>
      <c r="K45" s="17">
        <f t="shared" si="32"/>
        <v>0</v>
      </c>
      <c r="L45" s="17">
        <f t="shared" si="32"/>
        <v>0</v>
      </c>
      <c r="M45" s="17">
        <f t="shared" si="1"/>
        <v>0</v>
      </c>
      <c r="N45" s="17">
        <f t="shared" si="2"/>
        <v>0</v>
      </c>
      <c r="O45" s="17">
        <f>+O46</f>
        <v>10000000</v>
      </c>
      <c r="P45" s="17">
        <f>+P46</f>
        <v>0</v>
      </c>
    </row>
    <row r="46" spans="1:16" ht="12.75">
      <c r="A46" s="32" t="s">
        <v>100</v>
      </c>
      <c r="B46" s="32" t="s">
        <v>101</v>
      </c>
      <c r="C46" s="17">
        <f t="shared" si="32"/>
        <v>10000000</v>
      </c>
      <c r="D46" s="17">
        <f t="shared" si="32"/>
        <v>0</v>
      </c>
      <c r="E46" s="17">
        <f t="shared" si="32"/>
        <v>0</v>
      </c>
      <c r="F46" s="17">
        <f t="shared" si="32"/>
        <v>0</v>
      </c>
      <c r="G46" s="17">
        <f t="shared" si="32"/>
        <v>0</v>
      </c>
      <c r="H46" s="17">
        <f t="shared" si="32"/>
        <v>0</v>
      </c>
      <c r="I46" s="17">
        <f t="shared" si="32"/>
        <v>0</v>
      </c>
      <c r="J46" s="17">
        <f t="shared" si="32"/>
        <v>0</v>
      </c>
      <c r="K46" s="17">
        <f t="shared" si="32"/>
        <v>0</v>
      </c>
      <c r="L46" s="17">
        <f t="shared" si="32"/>
        <v>0</v>
      </c>
      <c r="M46" s="17">
        <f t="shared" si="1"/>
        <v>0</v>
      </c>
      <c r="N46" s="17">
        <f t="shared" si="2"/>
        <v>0</v>
      </c>
      <c r="O46" s="17">
        <f>+O47</f>
        <v>10000000</v>
      </c>
      <c r="P46" s="17">
        <f>+P47</f>
        <v>0</v>
      </c>
    </row>
    <row r="47" spans="1:16" ht="12.75">
      <c r="A47" s="18" t="s">
        <v>102</v>
      </c>
      <c r="B47" s="18" t="s">
        <v>101</v>
      </c>
      <c r="C47" s="20">
        <v>10000000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f>+D47+G47</f>
        <v>0</v>
      </c>
      <c r="K47" s="21">
        <f>+E47+H47</f>
        <v>0</v>
      </c>
      <c r="L47" s="21">
        <f>+F47+I47</f>
        <v>0</v>
      </c>
      <c r="M47" s="21">
        <f t="shared" si="1"/>
        <v>0</v>
      </c>
      <c r="N47" s="21">
        <f t="shared" si="2"/>
        <v>0</v>
      </c>
      <c r="O47" s="21">
        <f>+C47-J47</f>
        <v>10000000</v>
      </c>
      <c r="P47" s="21">
        <f>+K47-L47</f>
        <v>0</v>
      </c>
    </row>
    <row r="48" spans="1:16" ht="12.75">
      <c r="A48" s="32" t="s">
        <v>103</v>
      </c>
      <c r="B48" s="32" t="s">
        <v>29</v>
      </c>
      <c r="C48" s="17">
        <f aca="true" t="shared" si="33" ref="C48:L49">+C49</f>
        <v>274908000</v>
      </c>
      <c r="D48" s="17">
        <f t="shared" si="33"/>
        <v>274908000</v>
      </c>
      <c r="E48" s="17">
        <f t="shared" si="33"/>
        <v>0</v>
      </c>
      <c r="F48" s="17">
        <f t="shared" si="33"/>
        <v>0</v>
      </c>
      <c r="G48" s="17">
        <f t="shared" si="33"/>
        <v>0</v>
      </c>
      <c r="H48" s="17">
        <f t="shared" si="33"/>
        <v>0</v>
      </c>
      <c r="I48" s="17">
        <f t="shared" si="33"/>
        <v>0</v>
      </c>
      <c r="J48" s="17">
        <f t="shared" si="33"/>
        <v>274908000</v>
      </c>
      <c r="K48" s="17">
        <f t="shared" si="33"/>
        <v>0</v>
      </c>
      <c r="L48" s="17">
        <f t="shared" si="33"/>
        <v>0</v>
      </c>
      <c r="M48" s="17">
        <f t="shared" si="1"/>
        <v>0</v>
      </c>
      <c r="N48" s="17">
        <f t="shared" si="2"/>
        <v>0</v>
      </c>
      <c r="O48" s="17">
        <f>+O49</f>
        <v>0</v>
      </c>
      <c r="P48" s="17">
        <f>+P49</f>
        <v>0</v>
      </c>
    </row>
    <row r="49" spans="1:16" ht="12.75">
      <c r="A49" s="32" t="s">
        <v>104</v>
      </c>
      <c r="B49" s="32" t="s">
        <v>105</v>
      </c>
      <c r="C49" s="17">
        <f t="shared" si="33"/>
        <v>274908000</v>
      </c>
      <c r="D49" s="17">
        <f t="shared" si="33"/>
        <v>274908000</v>
      </c>
      <c r="E49" s="17">
        <f t="shared" si="33"/>
        <v>0</v>
      </c>
      <c r="F49" s="17">
        <f t="shared" si="33"/>
        <v>0</v>
      </c>
      <c r="G49" s="17">
        <f t="shared" si="33"/>
        <v>0</v>
      </c>
      <c r="H49" s="17">
        <f t="shared" si="33"/>
        <v>0</v>
      </c>
      <c r="I49" s="17">
        <f t="shared" si="33"/>
        <v>0</v>
      </c>
      <c r="J49" s="17">
        <f t="shared" si="33"/>
        <v>274908000</v>
      </c>
      <c r="K49" s="17">
        <f t="shared" si="33"/>
        <v>0</v>
      </c>
      <c r="L49" s="17">
        <f t="shared" si="33"/>
        <v>0</v>
      </c>
      <c r="M49" s="17">
        <f t="shared" si="1"/>
        <v>0</v>
      </c>
      <c r="N49" s="17">
        <f t="shared" si="2"/>
        <v>0</v>
      </c>
      <c r="O49" s="17">
        <f>+O50</f>
        <v>0</v>
      </c>
      <c r="P49" s="17">
        <f>+P50</f>
        <v>0</v>
      </c>
    </row>
    <row r="50" spans="1:16" ht="12.75">
      <c r="A50" s="18" t="s">
        <v>106</v>
      </c>
      <c r="B50" s="18" t="s">
        <v>107</v>
      </c>
      <c r="C50" s="7">
        <v>274908000</v>
      </c>
      <c r="D50" s="7">
        <v>274908000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21">
        <f>+D50+G50</f>
        <v>274908000</v>
      </c>
      <c r="K50" s="21">
        <f>+E50+H50</f>
        <v>0</v>
      </c>
      <c r="L50" s="21">
        <f>+F50+I50</f>
        <v>0</v>
      </c>
      <c r="M50" s="21">
        <f t="shared" si="1"/>
        <v>0</v>
      </c>
      <c r="N50" s="21">
        <f t="shared" si="2"/>
        <v>0</v>
      </c>
      <c r="O50" s="21">
        <f>+C50-J50</f>
        <v>0</v>
      </c>
      <c r="P50" s="21">
        <f>+K50-L50</f>
        <v>0</v>
      </c>
    </row>
    <row r="51" spans="1:16" ht="12.75">
      <c r="A51" s="32" t="s">
        <v>108</v>
      </c>
      <c r="B51" s="32" t="s">
        <v>30</v>
      </c>
      <c r="C51" s="17">
        <f>+C52+C54</f>
        <v>14537607588</v>
      </c>
      <c r="D51" s="17">
        <f>+D52+D54</f>
        <v>4779379178</v>
      </c>
      <c r="E51" s="17">
        <f>+E52+E54</f>
        <v>425354240.2</v>
      </c>
      <c r="F51" s="17">
        <f>+F52+F54</f>
        <v>425354240.2</v>
      </c>
      <c r="G51" s="17">
        <f aca="true" t="shared" si="34" ref="G51:L51">+G52+G54</f>
        <v>0</v>
      </c>
      <c r="H51" s="17">
        <f t="shared" si="34"/>
        <v>3794163519.32</v>
      </c>
      <c r="I51" s="17">
        <f t="shared" si="34"/>
        <v>0</v>
      </c>
      <c r="J51" s="17">
        <f t="shared" si="34"/>
        <v>4779379178</v>
      </c>
      <c r="K51" s="17">
        <f t="shared" si="34"/>
        <v>4219517759.52</v>
      </c>
      <c r="L51" s="17">
        <f t="shared" si="34"/>
        <v>425354240.2</v>
      </c>
      <c r="M51" s="17">
        <f t="shared" si="1"/>
        <v>29.024842870315066</v>
      </c>
      <c r="N51" s="17">
        <f t="shared" si="2"/>
        <v>2.925888854993628</v>
      </c>
      <c r="O51" s="17">
        <f>+O52+O54</f>
        <v>9758228410</v>
      </c>
      <c r="P51" s="17">
        <f>+P52+P54</f>
        <v>3794163519.32</v>
      </c>
    </row>
    <row r="52" spans="1:16" ht="12.75">
      <c r="A52" s="32" t="s">
        <v>109</v>
      </c>
      <c r="B52" s="32" t="s">
        <v>110</v>
      </c>
      <c r="C52" s="17">
        <f aca="true" t="shared" si="35" ref="C52:L52">+C53</f>
        <v>0</v>
      </c>
      <c r="D52" s="17">
        <f t="shared" si="35"/>
        <v>0</v>
      </c>
      <c r="E52" s="17">
        <f t="shared" si="35"/>
        <v>0</v>
      </c>
      <c r="F52" s="17">
        <f t="shared" si="35"/>
        <v>0</v>
      </c>
      <c r="G52" s="17">
        <f t="shared" si="35"/>
        <v>0</v>
      </c>
      <c r="H52" s="17">
        <f t="shared" si="35"/>
        <v>0</v>
      </c>
      <c r="I52" s="17">
        <f t="shared" si="35"/>
        <v>0</v>
      </c>
      <c r="J52" s="17">
        <f t="shared" si="35"/>
        <v>0</v>
      </c>
      <c r="K52" s="17">
        <f t="shared" si="35"/>
        <v>0</v>
      </c>
      <c r="L52" s="17">
        <f t="shared" si="35"/>
        <v>0</v>
      </c>
      <c r="M52" s="17">
        <v>0</v>
      </c>
      <c r="N52" s="17">
        <v>0</v>
      </c>
      <c r="O52" s="17">
        <f>+O53</f>
        <v>0</v>
      </c>
      <c r="P52" s="17">
        <f>+P53</f>
        <v>0</v>
      </c>
    </row>
    <row r="53" spans="1:16" s="15" customFormat="1" ht="12.75">
      <c r="A53" s="18" t="s">
        <v>111</v>
      </c>
      <c r="B53" s="18" t="s">
        <v>112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1">
        <f>+D53+G53</f>
        <v>0</v>
      </c>
      <c r="K53" s="21">
        <f>+E53+H53</f>
        <v>0</v>
      </c>
      <c r="L53" s="21">
        <f>+F53+I53</f>
        <v>0</v>
      </c>
      <c r="M53" s="21">
        <v>0</v>
      </c>
      <c r="N53" s="21">
        <v>0</v>
      </c>
      <c r="O53" s="21">
        <f>+C53-J53</f>
        <v>0</v>
      </c>
      <c r="P53" s="21">
        <f>+K53-L53</f>
        <v>0</v>
      </c>
    </row>
    <row r="54" spans="1:16" ht="12.75">
      <c r="A54" s="32" t="s">
        <v>113</v>
      </c>
      <c r="B54" s="32" t="s">
        <v>114</v>
      </c>
      <c r="C54" s="17">
        <f aca="true" t="shared" si="36" ref="C54:L54">+C55</f>
        <v>14537607588</v>
      </c>
      <c r="D54" s="17">
        <f t="shared" si="36"/>
        <v>4779379178</v>
      </c>
      <c r="E54" s="17">
        <f t="shared" si="36"/>
        <v>425354240.2</v>
      </c>
      <c r="F54" s="17">
        <f t="shared" si="36"/>
        <v>425354240.2</v>
      </c>
      <c r="G54" s="17">
        <f t="shared" si="36"/>
        <v>0</v>
      </c>
      <c r="H54" s="17">
        <f t="shared" si="36"/>
        <v>3794163519.32</v>
      </c>
      <c r="I54" s="17">
        <f t="shared" si="36"/>
        <v>0</v>
      </c>
      <c r="J54" s="17">
        <f t="shared" si="36"/>
        <v>4779379178</v>
      </c>
      <c r="K54" s="17">
        <f t="shared" si="36"/>
        <v>4219517759.52</v>
      </c>
      <c r="L54" s="17">
        <f t="shared" si="36"/>
        <v>425354240.2</v>
      </c>
      <c r="M54" s="17">
        <f t="shared" si="1"/>
        <v>29.024842870315066</v>
      </c>
      <c r="N54" s="17">
        <f t="shared" si="2"/>
        <v>2.925888854993628</v>
      </c>
      <c r="O54" s="17">
        <f>+O55</f>
        <v>9758228410</v>
      </c>
      <c r="P54" s="17">
        <f>+P55</f>
        <v>3794163519.32</v>
      </c>
    </row>
    <row r="55" spans="1:16" ht="12.75">
      <c r="A55" s="18" t="s">
        <v>115</v>
      </c>
      <c r="B55" s="18" t="s">
        <v>116</v>
      </c>
      <c r="C55" s="20">
        <v>14537607588</v>
      </c>
      <c r="D55" s="21">
        <v>4779379178</v>
      </c>
      <c r="E55" s="21">
        <v>425354240.2</v>
      </c>
      <c r="F55" s="21">
        <v>425354240.2</v>
      </c>
      <c r="G55" s="21">
        <v>0</v>
      </c>
      <c r="H55" s="21">
        <v>3794163519.32</v>
      </c>
      <c r="I55" s="21">
        <v>0</v>
      </c>
      <c r="J55" s="21">
        <f>+D55+G55</f>
        <v>4779379178</v>
      </c>
      <c r="K55" s="21">
        <f>+E55+H55</f>
        <v>4219517759.52</v>
      </c>
      <c r="L55" s="21">
        <f>+F55+I55</f>
        <v>425354240.2</v>
      </c>
      <c r="M55" s="21">
        <f t="shared" si="1"/>
        <v>29.024842870315066</v>
      </c>
      <c r="N55" s="21">
        <f t="shared" si="2"/>
        <v>2.925888854993628</v>
      </c>
      <c r="O55" s="21">
        <f>+C55-J55</f>
        <v>9758228410</v>
      </c>
      <c r="P55" s="21">
        <f>+K55-L55</f>
        <v>3794163519.32</v>
      </c>
    </row>
    <row r="56" spans="1:16" ht="12.75">
      <c r="A56" s="32" t="s">
        <v>117</v>
      </c>
      <c r="B56" s="32" t="s">
        <v>118</v>
      </c>
      <c r="C56" s="17">
        <f aca="true" t="shared" si="37" ref="C56:L56">+C57+C70+C80+C101</f>
        <v>129227127564</v>
      </c>
      <c r="D56" s="17">
        <f>+D57+D70+D80+D101</f>
        <v>99285197762.25</v>
      </c>
      <c r="E56" s="17">
        <f t="shared" si="37"/>
        <v>80913415608.95</v>
      </c>
      <c r="F56" s="17">
        <f t="shared" si="37"/>
        <v>33770796190.280003</v>
      </c>
      <c r="G56" s="17">
        <f t="shared" si="37"/>
        <v>26622030393.35</v>
      </c>
      <c r="H56" s="17">
        <f t="shared" si="37"/>
        <v>3950164611.12</v>
      </c>
      <c r="I56" s="17">
        <f t="shared" si="37"/>
        <v>4671397124.12</v>
      </c>
      <c r="J56" s="17">
        <f t="shared" si="37"/>
        <v>125907228155.59999</v>
      </c>
      <c r="K56" s="17">
        <f t="shared" si="37"/>
        <v>84863580220.06998</v>
      </c>
      <c r="L56" s="17">
        <f t="shared" si="37"/>
        <v>38442193314.4</v>
      </c>
      <c r="M56" s="17">
        <f t="shared" si="1"/>
        <v>65.67009715358806</v>
      </c>
      <c r="N56" s="17">
        <f t="shared" si="2"/>
        <v>29.74777358210754</v>
      </c>
      <c r="O56" s="17">
        <f>+O57+O70+O80+O101</f>
        <v>3319899408.4000044</v>
      </c>
      <c r="P56" s="17">
        <f>+P57+P70+P80+P101</f>
        <v>46421386905.66999</v>
      </c>
    </row>
    <row r="57" spans="1:16" ht="51">
      <c r="A57" s="16" t="s">
        <v>119</v>
      </c>
      <c r="B57" s="67" t="s">
        <v>31</v>
      </c>
      <c r="C57" s="17">
        <f>+C58+C61+C63+C65+C67</f>
        <v>5149482634.04</v>
      </c>
      <c r="D57" s="17">
        <f>+D58+D61+D63+D65+D67</f>
        <v>4288256942.7</v>
      </c>
      <c r="E57" s="17">
        <f>+E58+E61+E63+E65+E67</f>
        <v>3898232450.64</v>
      </c>
      <c r="F57" s="17">
        <f>+F58+F61+F63+F65+F67</f>
        <v>988364629.98</v>
      </c>
      <c r="G57" s="17">
        <f aca="true" t="shared" si="38" ref="G57:L57">+G58+G61+G63+G65+G67</f>
        <v>592163375</v>
      </c>
      <c r="H57" s="17">
        <f t="shared" si="38"/>
        <v>29069671</v>
      </c>
      <c r="I57" s="17">
        <f t="shared" si="38"/>
        <v>36925670.88</v>
      </c>
      <c r="J57" s="17">
        <f t="shared" si="38"/>
        <v>4880420317.7</v>
      </c>
      <c r="K57" s="17">
        <f t="shared" si="38"/>
        <v>3927302121.64</v>
      </c>
      <c r="L57" s="17">
        <f t="shared" si="38"/>
        <v>1025290300.86</v>
      </c>
      <c r="M57" s="17">
        <f t="shared" si="1"/>
        <v>76.26595525692366</v>
      </c>
      <c r="N57" s="17">
        <f t="shared" si="2"/>
        <v>19.910549733335323</v>
      </c>
      <c r="O57" s="17">
        <f>+O58+O61+O63+O65+O67</f>
        <v>269062316.34000003</v>
      </c>
      <c r="P57" s="17">
        <f>+P58+P61+P63+P65+P67</f>
        <v>2902011820.7799997</v>
      </c>
    </row>
    <row r="58" spans="1:16" ht="12.75">
      <c r="A58" s="32" t="s">
        <v>120</v>
      </c>
      <c r="B58" s="32" t="s">
        <v>121</v>
      </c>
      <c r="C58" s="17">
        <f>+C59+C60</f>
        <v>302025885.4</v>
      </c>
      <c r="D58" s="17">
        <f>+D59+D60</f>
        <v>295088885.4</v>
      </c>
      <c r="E58" s="17">
        <f>+E59+E60</f>
        <v>36945469</v>
      </c>
      <c r="F58" s="17">
        <f>+F59+F60</f>
        <v>36945469</v>
      </c>
      <c r="G58" s="17">
        <f aca="true" t="shared" si="39" ref="G58:L58">+G59+G60</f>
        <v>0</v>
      </c>
      <c r="H58" s="17">
        <f t="shared" si="39"/>
        <v>550602</v>
      </c>
      <c r="I58" s="17">
        <f t="shared" si="39"/>
        <v>550602</v>
      </c>
      <c r="J58" s="17">
        <f t="shared" si="39"/>
        <v>295088885.4</v>
      </c>
      <c r="K58" s="17">
        <f t="shared" si="39"/>
        <v>37496071</v>
      </c>
      <c r="L58" s="17">
        <f t="shared" si="39"/>
        <v>37496071</v>
      </c>
      <c r="M58" s="17">
        <f t="shared" si="1"/>
        <v>12.414853432294583</v>
      </c>
      <c r="N58" s="17">
        <f t="shared" si="2"/>
        <v>12.414853432294583</v>
      </c>
      <c r="O58" s="17">
        <f>+O59+O60</f>
        <v>6937000</v>
      </c>
      <c r="P58" s="17">
        <f>+P59+P60</f>
        <v>0</v>
      </c>
    </row>
    <row r="59" spans="1:16" ht="12.75">
      <c r="A59" s="18" t="s">
        <v>122</v>
      </c>
      <c r="B59" s="18" t="s">
        <v>123</v>
      </c>
      <c r="C59" s="20">
        <v>293225885.4</v>
      </c>
      <c r="D59" s="21">
        <v>293225885.4</v>
      </c>
      <c r="E59" s="21">
        <v>35082469</v>
      </c>
      <c r="F59" s="21">
        <v>35082469</v>
      </c>
      <c r="G59" s="21">
        <v>0</v>
      </c>
      <c r="H59" s="21">
        <v>550602</v>
      </c>
      <c r="I59" s="21">
        <v>550602</v>
      </c>
      <c r="J59" s="21">
        <f aca="true" t="shared" si="40" ref="J59:L60">+D59+G59</f>
        <v>293225885.4</v>
      </c>
      <c r="K59" s="21">
        <f t="shared" si="40"/>
        <v>35633071</v>
      </c>
      <c r="L59" s="21">
        <f t="shared" si="40"/>
        <v>35633071</v>
      </c>
      <c r="M59" s="21">
        <f t="shared" si="1"/>
        <v>12.152089148402313</v>
      </c>
      <c r="N59" s="21">
        <f t="shared" si="2"/>
        <v>12.152089148402313</v>
      </c>
      <c r="O59" s="21">
        <f>+C59-J59</f>
        <v>0</v>
      </c>
      <c r="P59" s="21">
        <f>+K59-L59</f>
        <v>0</v>
      </c>
    </row>
    <row r="60" spans="1:16" ht="12.75">
      <c r="A60" s="18" t="s">
        <v>124</v>
      </c>
      <c r="B60" s="18" t="s">
        <v>125</v>
      </c>
      <c r="C60" s="20">
        <v>8800000</v>
      </c>
      <c r="D60" s="21">
        <v>1863000</v>
      </c>
      <c r="E60" s="21">
        <v>1863000</v>
      </c>
      <c r="F60" s="21">
        <v>1863000</v>
      </c>
      <c r="G60" s="21">
        <v>0</v>
      </c>
      <c r="H60" s="21">
        <v>0</v>
      </c>
      <c r="I60" s="21">
        <v>0</v>
      </c>
      <c r="J60" s="21">
        <f t="shared" si="40"/>
        <v>1863000</v>
      </c>
      <c r="K60" s="21">
        <f t="shared" si="40"/>
        <v>1863000</v>
      </c>
      <c r="L60" s="21">
        <f t="shared" si="40"/>
        <v>1863000</v>
      </c>
      <c r="M60" s="21">
        <f t="shared" si="1"/>
        <v>21.170454545454547</v>
      </c>
      <c r="N60" s="21">
        <f t="shared" si="2"/>
        <v>21.170454545454547</v>
      </c>
      <c r="O60" s="21">
        <f>+C60-J60</f>
        <v>6937000</v>
      </c>
      <c r="P60" s="21">
        <f>+K60-L60</f>
        <v>0</v>
      </c>
    </row>
    <row r="61" spans="1:16" ht="12.75">
      <c r="A61" s="32" t="s">
        <v>126</v>
      </c>
      <c r="B61" s="32" t="s">
        <v>127</v>
      </c>
      <c r="C61" s="17">
        <f aca="true" t="shared" si="41" ref="C61:L61">+C62</f>
        <v>296440449</v>
      </c>
      <c r="D61" s="17">
        <f t="shared" si="41"/>
        <v>296440449</v>
      </c>
      <c r="E61" s="17">
        <f t="shared" si="41"/>
        <v>280366311</v>
      </c>
      <c r="F61" s="17">
        <f t="shared" si="41"/>
        <v>3213194</v>
      </c>
      <c r="G61" s="17">
        <f t="shared" si="41"/>
        <v>0</v>
      </c>
      <c r="H61" s="17">
        <f t="shared" si="41"/>
        <v>-636946</v>
      </c>
      <c r="I61" s="17">
        <f t="shared" si="41"/>
        <v>-636946</v>
      </c>
      <c r="J61" s="17">
        <f t="shared" si="41"/>
        <v>296440449</v>
      </c>
      <c r="K61" s="17">
        <f t="shared" si="41"/>
        <v>279729365</v>
      </c>
      <c r="L61" s="17">
        <f t="shared" si="41"/>
        <v>2576248</v>
      </c>
      <c r="M61" s="17">
        <f t="shared" si="1"/>
        <v>94.36275175794245</v>
      </c>
      <c r="N61" s="17">
        <f t="shared" si="2"/>
        <v>0.8690608885159259</v>
      </c>
      <c r="O61" s="17">
        <f>+O62</f>
        <v>0</v>
      </c>
      <c r="P61" s="17">
        <f>+P62</f>
        <v>277153117</v>
      </c>
    </row>
    <row r="62" spans="1:16" ht="12.75">
      <c r="A62" s="18" t="s">
        <v>128</v>
      </c>
      <c r="B62" s="18" t="s">
        <v>127</v>
      </c>
      <c r="C62" s="21">
        <v>296440449</v>
      </c>
      <c r="D62" s="21">
        <v>296440449</v>
      </c>
      <c r="E62" s="21">
        <v>280366311</v>
      </c>
      <c r="F62" s="21">
        <v>3213194</v>
      </c>
      <c r="G62" s="21">
        <v>0</v>
      </c>
      <c r="H62" s="21">
        <v>-636946</v>
      </c>
      <c r="I62" s="21">
        <v>-636946</v>
      </c>
      <c r="J62" s="21">
        <f>+D62+G62</f>
        <v>296440449</v>
      </c>
      <c r="K62" s="21">
        <f>+E62+H62</f>
        <v>279729365</v>
      </c>
      <c r="L62" s="21">
        <f>+F62+I62</f>
        <v>2576248</v>
      </c>
      <c r="M62" s="21">
        <f t="shared" si="1"/>
        <v>94.36275175794245</v>
      </c>
      <c r="N62" s="21">
        <f t="shared" si="2"/>
        <v>0.8690608885159259</v>
      </c>
      <c r="O62" s="21">
        <f>+C62-J62</f>
        <v>0</v>
      </c>
      <c r="P62" s="21">
        <f>+K62-L62</f>
        <v>277153117</v>
      </c>
    </row>
    <row r="63" spans="1:16" ht="12.75">
      <c r="A63" s="32" t="s">
        <v>129</v>
      </c>
      <c r="B63" s="32" t="s">
        <v>130</v>
      </c>
      <c r="C63" s="17">
        <f aca="true" t="shared" si="42" ref="C63:L63">+C64</f>
        <v>431248799.79</v>
      </c>
      <c r="D63" s="17">
        <f t="shared" si="42"/>
        <v>223335510.79</v>
      </c>
      <c r="E63" s="17">
        <f t="shared" si="42"/>
        <v>223335510.79</v>
      </c>
      <c r="F63" s="17">
        <f t="shared" si="42"/>
        <v>66625598.98</v>
      </c>
      <c r="G63" s="17">
        <f t="shared" si="42"/>
        <v>0</v>
      </c>
      <c r="H63" s="17">
        <f t="shared" si="42"/>
        <v>0</v>
      </c>
      <c r="I63" s="17">
        <f t="shared" si="42"/>
        <v>7855999.88</v>
      </c>
      <c r="J63" s="17">
        <f t="shared" si="42"/>
        <v>223335510.79</v>
      </c>
      <c r="K63" s="17">
        <f t="shared" si="42"/>
        <v>223335510.79</v>
      </c>
      <c r="L63" s="17">
        <f t="shared" si="42"/>
        <v>74481598.86</v>
      </c>
      <c r="M63" s="17">
        <f t="shared" si="1"/>
        <v>51.788088662218875</v>
      </c>
      <c r="N63" s="17">
        <f t="shared" si="2"/>
        <v>17.271143455070344</v>
      </c>
      <c r="O63" s="17">
        <f>+O64</f>
        <v>207913289.00000003</v>
      </c>
      <c r="P63" s="17">
        <f>+P64</f>
        <v>148853911.93</v>
      </c>
    </row>
    <row r="64" spans="1:16" ht="12.75">
      <c r="A64" s="18" t="s">
        <v>131</v>
      </c>
      <c r="B64" s="18" t="s">
        <v>130</v>
      </c>
      <c r="C64" s="20">
        <v>431248799.79</v>
      </c>
      <c r="D64" s="21">
        <v>223335510.79</v>
      </c>
      <c r="E64" s="21">
        <v>223335510.79</v>
      </c>
      <c r="F64" s="21">
        <v>66625598.98</v>
      </c>
      <c r="G64" s="21">
        <v>0</v>
      </c>
      <c r="H64" s="21">
        <v>0</v>
      </c>
      <c r="I64" s="21">
        <v>7855999.88</v>
      </c>
      <c r="J64" s="21">
        <f>+D64+G64</f>
        <v>223335510.79</v>
      </c>
      <c r="K64" s="21">
        <f>+E64+H64</f>
        <v>223335510.79</v>
      </c>
      <c r="L64" s="21">
        <f>+F64+I64</f>
        <v>74481598.86</v>
      </c>
      <c r="M64" s="21">
        <f t="shared" si="1"/>
        <v>51.788088662218875</v>
      </c>
      <c r="N64" s="21">
        <f t="shared" si="2"/>
        <v>17.271143455070344</v>
      </c>
      <c r="O64" s="21">
        <f>+C64-J64</f>
        <v>207913289.00000003</v>
      </c>
      <c r="P64" s="21">
        <f>+K64-L64</f>
        <v>148853911.93</v>
      </c>
    </row>
    <row r="65" spans="1:16" ht="12.75">
      <c r="A65" s="32" t="s">
        <v>132</v>
      </c>
      <c r="B65" s="32" t="s">
        <v>133</v>
      </c>
      <c r="C65" s="17">
        <f aca="true" t="shared" si="43" ref="C65:L65">+C66</f>
        <v>3862123515.85</v>
      </c>
      <c r="D65" s="17">
        <f t="shared" si="43"/>
        <v>3237021469.85</v>
      </c>
      <c r="E65" s="17">
        <f t="shared" si="43"/>
        <v>3237021469.85</v>
      </c>
      <c r="F65" s="17">
        <f t="shared" si="43"/>
        <v>761016678</v>
      </c>
      <c r="G65" s="17">
        <f t="shared" si="43"/>
        <v>592163375</v>
      </c>
      <c r="H65" s="17">
        <f t="shared" si="43"/>
        <v>0</v>
      </c>
      <c r="I65" s="17">
        <f t="shared" si="43"/>
        <v>0</v>
      </c>
      <c r="J65" s="17">
        <f t="shared" si="43"/>
        <v>3829184844.85</v>
      </c>
      <c r="K65" s="17">
        <f t="shared" si="43"/>
        <v>3237021469.85</v>
      </c>
      <c r="L65" s="17">
        <f t="shared" si="43"/>
        <v>761016678</v>
      </c>
      <c r="M65" s="17">
        <f t="shared" si="1"/>
        <v>83.81455063685544</v>
      </c>
      <c r="N65" s="17">
        <f t="shared" si="2"/>
        <v>19.704617806158144</v>
      </c>
      <c r="O65" s="17">
        <f>+O66</f>
        <v>32938671</v>
      </c>
      <c r="P65" s="17">
        <f>+P66</f>
        <v>2476004791.85</v>
      </c>
    </row>
    <row r="66" spans="1:16" ht="12.75">
      <c r="A66" s="18" t="s">
        <v>134</v>
      </c>
      <c r="B66" s="18" t="s">
        <v>133</v>
      </c>
      <c r="C66" s="20">
        <v>3862123515.85</v>
      </c>
      <c r="D66" s="21">
        <v>3237021469.85</v>
      </c>
      <c r="E66" s="21">
        <v>3237021469.85</v>
      </c>
      <c r="F66" s="21">
        <v>761016678</v>
      </c>
      <c r="G66" s="21">
        <v>592163375</v>
      </c>
      <c r="H66" s="21">
        <v>0</v>
      </c>
      <c r="I66" s="21">
        <v>0</v>
      </c>
      <c r="J66" s="21">
        <f>+D66+G66</f>
        <v>3829184844.85</v>
      </c>
      <c r="K66" s="21">
        <f>+E66+H66</f>
        <v>3237021469.85</v>
      </c>
      <c r="L66" s="21">
        <f>+F66+I66</f>
        <v>761016678</v>
      </c>
      <c r="M66" s="21">
        <f t="shared" si="1"/>
        <v>83.81455063685544</v>
      </c>
      <c r="N66" s="21">
        <f t="shared" si="2"/>
        <v>19.704617806158144</v>
      </c>
      <c r="O66" s="21">
        <f>+C66-J66</f>
        <v>32938671</v>
      </c>
      <c r="P66" s="21">
        <f>+K66-L66</f>
        <v>2476004791.85</v>
      </c>
    </row>
    <row r="67" spans="1:16" ht="12.75">
      <c r="A67" s="32" t="s">
        <v>135</v>
      </c>
      <c r="B67" s="32" t="s">
        <v>136</v>
      </c>
      <c r="C67" s="17">
        <f>+C68+C69</f>
        <v>257643984</v>
      </c>
      <c r="D67" s="17">
        <f>+D68+D69</f>
        <v>236370627.66</v>
      </c>
      <c r="E67" s="17">
        <f aca="true" t="shared" si="44" ref="E67:L67">+E68+E69</f>
        <v>120563690</v>
      </c>
      <c r="F67" s="17">
        <f t="shared" si="44"/>
        <v>120563690</v>
      </c>
      <c r="G67" s="17">
        <f t="shared" si="44"/>
        <v>0</v>
      </c>
      <c r="H67" s="17">
        <f t="shared" si="44"/>
        <v>29156015</v>
      </c>
      <c r="I67" s="17">
        <f t="shared" si="44"/>
        <v>29156015</v>
      </c>
      <c r="J67" s="17">
        <f t="shared" si="44"/>
        <v>236370627.66</v>
      </c>
      <c r="K67" s="17">
        <f t="shared" si="44"/>
        <v>149719705</v>
      </c>
      <c r="L67" s="17">
        <f t="shared" si="44"/>
        <v>149719705</v>
      </c>
      <c r="M67" s="17">
        <f t="shared" si="1"/>
        <v>58.11108129736109</v>
      </c>
      <c r="N67" s="17">
        <f t="shared" si="2"/>
        <v>58.11108129736109</v>
      </c>
      <c r="O67" s="17">
        <f>+O68+O69</f>
        <v>21273356.340000004</v>
      </c>
      <c r="P67" s="17">
        <f>+P68+P69</f>
        <v>0</v>
      </c>
    </row>
    <row r="68" spans="1:16" s="15" customFormat="1" ht="12.75">
      <c r="A68" s="18" t="s">
        <v>137</v>
      </c>
      <c r="B68" s="18" t="s">
        <v>138</v>
      </c>
      <c r="C68" s="20">
        <v>244824237</v>
      </c>
      <c r="D68" s="21">
        <v>224609391.66</v>
      </c>
      <c r="E68" s="21">
        <v>114989030</v>
      </c>
      <c r="F68" s="21">
        <v>114989030</v>
      </c>
      <c r="G68" s="21">
        <v>0</v>
      </c>
      <c r="H68" s="21">
        <v>26584295</v>
      </c>
      <c r="I68" s="21">
        <v>26584295</v>
      </c>
      <c r="J68" s="21">
        <f aca="true" t="shared" si="45" ref="J68:L69">+D68+G68</f>
        <v>224609391.66</v>
      </c>
      <c r="K68" s="21">
        <f t="shared" si="45"/>
        <v>141573325</v>
      </c>
      <c r="L68" s="21">
        <f t="shared" si="45"/>
        <v>141573325</v>
      </c>
      <c r="M68" s="21">
        <f t="shared" si="1"/>
        <v>57.82651535436012</v>
      </c>
      <c r="N68" s="21">
        <f t="shared" si="2"/>
        <v>57.82651535436012</v>
      </c>
      <c r="O68" s="21">
        <f>+C68-J68</f>
        <v>20214845.340000004</v>
      </c>
      <c r="P68" s="21">
        <f>+K68-L68</f>
        <v>0</v>
      </c>
    </row>
    <row r="69" spans="1:16" ht="12.75">
      <c r="A69" s="18" t="s">
        <v>139</v>
      </c>
      <c r="B69" s="18" t="s">
        <v>140</v>
      </c>
      <c r="C69" s="20">
        <v>12819747</v>
      </c>
      <c r="D69" s="21">
        <v>11761236</v>
      </c>
      <c r="E69" s="21">
        <v>5574660</v>
      </c>
      <c r="F69" s="21">
        <v>5574660</v>
      </c>
      <c r="G69" s="21">
        <v>0</v>
      </c>
      <c r="H69" s="21">
        <v>2571720</v>
      </c>
      <c r="I69" s="21">
        <v>2571720</v>
      </c>
      <c r="J69" s="21">
        <f t="shared" si="45"/>
        <v>11761236</v>
      </c>
      <c r="K69" s="21">
        <f t="shared" si="45"/>
        <v>8146380</v>
      </c>
      <c r="L69" s="21">
        <f t="shared" si="45"/>
        <v>8146380</v>
      </c>
      <c r="M69" s="21">
        <f t="shared" si="1"/>
        <v>63.54555983047091</v>
      </c>
      <c r="N69" s="21">
        <f t="shared" si="2"/>
        <v>63.54555983047091</v>
      </c>
      <c r="O69" s="21">
        <f>+C69-J69</f>
        <v>1058511</v>
      </c>
      <c r="P69" s="21">
        <f>+K69-L69</f>
        <v>0</v>
      </c>
    </row>
    <row r="70" spans="1:16" ht="12.75">
      <c r="A70" s="32" t="s">
        <v>141</v>
      </c>
      <c r="B70" s="32" t="s">
        <v>32</v>
      </c>
      <c r="C70" s="17">
        <f aca="true" t="shared" si="46" ref="C70:L70">+C71+C76+C78</f>
        <v>13176887925.84</v>
      </c>
      <c r="D70" s="17">
        <f>+D71+D76+D78</f>
        <v>12740511054.689999</v>
      </c>
      <c r="E70" s="17">
        <f t="shared" si="46"/>
        <v>9730418312.32</v>
      </c>
      <c r="F70" s="17">
        <f t="shared" si="46"/>
        <v>6847681931.77</v>
      </c>
      <c r="G70" s="17">
        <f t="shared" si="46"/>
        <v>422252610</v>
      </c>
      <c r="H70" s="17">
        <f t="shared" si="46"/>
        <v>550797552</v>
      </c>
      <c r="I70" s="17">
        <f t="shared" si="46"/>
        <v>358903125.15999997</v>
      </c>
      <c r="J70" s="17">
        <f t="shared" si="46"/>
        <v>13162763664.689999</v>
      </c>
      <c r="K70" s="17">
        <f t="shared" si="46"/>
        <v>10281215864.32</v>
      </c>
      <c r="L70" s="17">
        <f t="shared" si="46"/>
        <v>7206585056.93</v>
      </c>
      <c r="M70" s="17">
        <f t="shared" si="1"/>
        <v>78.02461341542141</v>
      </c>
      <c r="N70" s="17">
        <f t="shared" si="2"/>
        <v>54.691100793214</v>
      </c>
      <c r="O70" s="17">
        <f>+O71+O76+O78</f>
        <v>14124261.150000572</v>
      </c>
      <c r="P70" s="17">
        <f>+P71+P76+P78</f>
        <v>3074630807.39</v>
      </c>
    </row>
    <row r="71" spans="1:16" ht="12.75">
      <c r="A71" s="32" t="s">
        <v>142</v>
      </c>
      <c r="B71" s="32" t="s">
        <v>32</v>
      </c>
      <c r="C71" s="17">
        <f>+C72+C73</f>
        <v>4014291617</v>
      </c>
      <c r="D71" s="17">
        <f>+D72+D73</f>
        <v>4014291617</v>
      </c>
      <c r="E71" s="17">
        <f>+E72+E73</f>
        <v>3874296580</v>
      </c>
      <c r="F71" s="17">
        <f>+F72+F73</f>
        <v>3874296579.97</v>
      </c>
      <c r="G71" s="17">
        <f aca="true" t="shared" si="47" ref="G71:L71">+G72+G73</f>
        <v>0</v>
      </c>
      <c r="H71" s="17">
        <f t="shared" si="47"/>
        <v>128544942</v>
      </c>
      <c r="I71" s="17">
        <f t="shared" si="47"/>
        <v>0</v>
      </c>
      <c r="J71" s="17">
        <f t="shared" si="47"/>
        <v>4014291617</v>
      </c>
      <c r="K71" s="17">
        <f t="shared" si="47"/>
        <v>4002841522</v>
      </c>
      <c r="L71" s="17">
        <f t="shared" si="47"/>
        <v>3874296579.97</v>
      </c>
      <c r="M71" s="17">
        <f t="shared" si="1"/>
        <v>99.71476673614067</v>
      </c>
      <c r="N71" s="17">
        <f t="shared" si="2"/>
        <v>96.51258427670926</v>
      </c>
      <c r="O71" s="17">
        <f>+O72+O73</f>
        <v>0</v>
      </c>
      <c r="P71" s="17">
        <f>+P72+P73</f>
        <v>128544942.03000021</v>
      </c>
    </row>
    <row r="72" spans="1:17" ht="12.75">
      <c r="A72" s="18" t="s">
        <v>220</v>
      </c>
      <c r="B72" s="18" t="s">
        <v>221</v>
      </c>
      <c r="C72" s="20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f>+D72+G72</f>
        <v>0</v>
      </c>
      <c r="K72" s="21">
        <f>+E72+H72</f>
        <v>0</v>
      </c>
      <c r="L72" s="21">
        <f>+F72+I72</f>
        <v>0</v>
      </c>
      <c r="M72" s="21">
        <v>0</v>
      </c>
      <c r="N72" s="21">
        <v>0</v>
      </c>
      <c r="O72" s="21">
        <f>+C72-J72</f>
        <v>0</v>
      </c>
      <c r="P72" s="21">
        <f>+K72-L72</f>
        <v>0</v>
      </c>
      <c r="Q72" s="37"/>
    </row>
    <row r="73" spans="1:17" ht="12.75">
      <c r="A73" s="32" t="s">
        <v>230</v>
      </c>
      <c r="B73" s="32" t="s">
        <v>231</v>
      </c>
      <c r="C73" s="17">
        <f aca="true" t="shared" si="48" ref="C73:L74">+C74</f>
        <v>4014291617</v>
      </c>
      <c r="D73" s="17">
        <f t="shared" si="48"/>
        <v>4014291617</v>
      </c>
      <c r="E73" s="17">
        <f t="shared" si="48"/>
        <v>3874296580</v>
      </c>
      <c r="F73" s="17">
        <f t="shared" si="48"/>
        <v>3874296579.97</v>
      </c>
      <c r="G73" s="17">
        <f t="shared" si="48"/>
        <v>0</v>
      </c>
      <c r="H73" s="17">
        <f t="shared" si="48"/>
        <v>128544942</v>
      </c>
      <c r="I73" s="17">
        <f t="shared" si="48"/>
        <v>0</v>
      </c>
      <c r="J73" s="17">
        <f t="shared" si="48"/>
        <v>4014291617</v>
      </c>
      <c r="K73" s="17">
        <f t="shared" si="48"/>
        <v>4002841522</v>
      </c>
      <c r="L73" s="17">
        <f t="shared" si="48"/>
        <v>3874296579.97</v>
      </c>
      <c r="M73" s="17">
        <f t="shared" si="1"/>
        <v>99.71476673614067</v>
      </c>
      <c r="N73" s="17">
        <f t="shared" si="2"/>
        <v>96.51258427670926</v>
      </c>
      <c r="O73" s="17">
        <f>+O74</f>
        <v>0</v>
      </c>
      <c r="P73" s="17">
        <f>+P74</f>
        <v>128544942.03000021</v>
      </c>
      <c r="Q73" s="37"/>
    </row>
    <row r="74" spans="1:16" s="15" customFormat="1" ht="12.75">
      <c r="A74" s="32" t="s">
        <v>232</v>
      </c>
      <c r="B74" s="32" t="s">
        <v>233</v>
      </c>
      <c r="C74" s="17">
        <f t="shared" si="48"/>
        <v>4014291617</v>
      </c>
      <c r="D74" s="17">
        <f t="shared" si="48"/>
        <v>4014291617</v>
      </c>
      <c r="E74" s="17">
        <f t="shared" si="48"/>
        <v>3874296580</v>
      </c>
      <c r="F74" s="17">
        <f t="shared" si="48"/>
        <v>3874296579.97</v>
      </c>
      <c r="G74" s="17">
        <f t="shared" si="48"/>
        <v>0</v>
      </c>
      <c r="H74" s="17">
        <f t="shared" si="48"/>
        <v>128544942</v>
      </c>
      <c r="I74" s="17">
        <f t="shared" si="48"/>
        <v>0</v>
      </c>
      <c r="J74" s="17">
        <f t="shared" si="48"/>
        <v>4014291617</v>
      </c>
      <c r="K74" s="17">
        <f t="shared" si="48"/>
        <v>4002841522</v>
      </c>
      <c r="L74" s="17">
        <f t="shared" si="48"/>
        <v>3874296579.97</v>
      </c>
      <c r="M74" s="17">
        <f t="shared" si="1"/>
        <v>99.71476673614067</v>
      </c>
      <c r="N74" s="17">
        <f t="shared" si="2"/>
        <v>96.51258427670926</v>
      </c>
      <c r="O74" s="17">
        <f>+O75</f>
        <v>0</v>
      </c>
      <c r="P74" s="17">
        <f>+P75</f>
        <v>128544942.03000021</v>
      </c>
    </row>
    <row r="75" spans="1:16" s="15" customFormat="1" ht="12.75">
      <c r="A75" s="18" t="s">
        <v>260</v>
      </c>
      <c r="B75" s="18" t="s">
        <v>234</v>
      </c>
      <c r="C75" s="20">
        <v>4014291617</v>
      </c>
      <c r="D75" s="21">
        <v>4014291617</v>
      </c>
      <c r="E75" s="21">
        <v>3874296580</v>
      </c>
      <c r="F75" s="21">
        <v>3874296579.97</v>
      </c>
      <c r="G75" s="21">
        <v>0</v>
      </c>
      <c r="H75" s="21">
        <v>128544942</v>
      </c>
      <c r="I75" s="21">
        <v>0</v>
      </c>
      <c r="J75" s="21">
        <f>+D75+G75</f>
        <v>4014291617</v>
      </c>
      <c r="K75" s="21">
        <f>+E75+H75</f>
        <v>4002841522</v>
      </c>
      <c r="L75" s="21">
        <f>+F75+I75</f>
        <v>3874296579.97</v>
      </c>
      <c r="M75" s="21">
        <f t="shared" si="1"/>
        <v>99.71476673614067</v>
      </c>
      <c r="N75" s="21">
        <f t="shared" si="2"/>
        <v>96.51258427670926</v>
      </c>
      <c r="O75" s="21">
        <f>+C75-J75</f>
        <v>0</v>
      </c>
      <c r="P75" s="21">
        <f>+K75-L75</f>
        <v>128544942.03000021</v>
      </c>
    </row>
    <row r="76" spans="1:16" ht="12.75">
      <c r="A76" s="32" t="s">
        <v>143</v>
      </c>
      <c r="B76" s="32" t="s">
        <v>144</v>
      </c>
      <c r="C76" s="17">
        <f aca="true" t="shared" si="49" ref="C76:L76">+C77</f>
        <v>6379596308.84</v>
      </c>
      <c r="D76" s="17">
        <f t="shared" si="49"/>
        <v>6366219437.69</v>
      </c>
      <c r="E76" s="17">
        <f t="shared" si="49"/>
        <v>5096649592.32</v>
      </c>
      <c r="F76" s="17">
        <f t="shared" si="49"/>
        <v>2501014438.8</v>
      </c>
      <c r="G76" s="17">
        <f t="shared" si="49"/>
        <v>0</v>
      </c>
      <c r="H76" s="17">
        <f t="shared" si="49"/>
        <v>0</v>
      </c>
      <c r="I76" s="17">
        <f t="shared" si="49"/>
        <v>233263481.16</v>
      </c>
      <c r="J76" s="17">
        <f t="shared" si="49"/>
        <v>6366219437.69</v>
      </c>
      <c r="K76" s="17">
        <f t="shared" si="49"/>
        <v>5096649592.32</v>
      </c>
      <c r="L76" s="17">
        <f t="shared" si="49"/>
        <v>2734277919.96</v>
      </c>
      <c r="M76" s="17">
        <f t="shared" si="1"/>
        <v>79.88984483638467</v>
      </c>
      <c r="N76" s="17">
        <f t="shared" si="2"/>
        <v>42.85973261617196</v>
      </c>
      <c r="O76" s="17">
        <f>+O77</f>
        <v>13376871.150000572</v>
      </c>
      <c r="P76" s="17">
        <f>+P77</f>
        <v>2362371672.3599997</v>
      </c>
    </row>
    <row r="77" spans="1:16" s="15" customFormat="1" ht="12.75">
      <c r="A77" s="18" t="s">
        <v>145</v>
      </c>
      <c r="B77" s="18" t="s">
        <v>146</v>
      </c>
      <c r="C77" s="20">
        <v>6379596308.84</v>
      </c>
      <c r="D77" s="21">
        <v>6366219437.69</v>
      </c>
      <c r="E77" s="21">
        <v>5096649592.32</v>
      </c>
      <c r="F77" s="21">
        <v>2501014438.8</v>
      </c>
      <c r="G77" s="21">
        <v>0</v>
      </c>
      <c r="H77" s="21">
        <v>0</v>
      </c>
      <c r="I77" s="21">
        <v>233263481.16</v>
      </c>
      <c r="J77" s="21">
        <f>+D77+G77</f>
        <v>6366219437.69</v>
      </c>
      <c r="K77" s="21">
        <f>+E77+H77</f>
        <v>5096649592.32</v>
      </c>
      <c r="L77" s="21">
        <f>+F77+I77</f>
        <v>2734277919.96</v>
      </c>
      <c r="M77" s="21">
        <f t="shared" si="1"/>
        <v>79.88984483638467</v>
      </c>
      <c r="N77" s="21">
        <f t="shared" si="2"/>
        <v>42.85973261617196</v>
      </c>
      <c r="O77" s="21">
        <f>+C77-J77</f>
        <v>13376871.150000572</v>
      </c>
      <c r="P77" s="21">
        <f>+K77-L77</f>
        <v>2362371672.3599997</v>
      </c>
    </row>
    <row r="78" spans="1:16" ht="12.75">
      <c r="A78" s="32" t="s">
        <v>147</v>
      </c>
      <c r="B78" s="32" t="s">
        <v>148</v>
      </c>
      <c r="C78" s="17">
        <f aca="true" t="shared" si="50" ref="C78:L78">+C79</f>
        <v>2783000000</v>
      </c>
      <c r="D78" s="17">
        <f t="shared" si="50"/>
        <v>2360000000</v>
      </c>
      <c r="E78" s="17">
        <f t="shared" si="50"/>
        <v>759472140</v>
      </c>
      <c r="F78" s="17">
        <f t="shared" si="50"/>
        <v>472370913</v>
      </c>
      <c r="G78" s="17">
        <f t="shared" si="50"/>
        <v>422252610</v>
      </c>
      <c r="H78" s="17">
        <f t="shared" si="50"/>
        <v>422252610</v>
      </c>
      <c r="I78" s="17">
        <f t="shared" si="50"/>
        <v>125639644</v>
      </c>
      <c r="J78" s="17">
        <f t="shared" si="50"/>
        <v>2782252610</v>
      </c>
      <c r="K78" s="17">
        <f t="shared" si="50"/>
        <v>1181724750</v>
      </c>
      <c r="L78" s="17">
        <f t="shared" si="50"/>
        <v>598010557</v>
      </c>
      <c r="M78" s="17">
        <f t="shared" si="1"/>
        <v>42.46226194753863</v>
      </c>
      <c r="N78" s="17">
        <f t="shared" si="2"/>
        <v>21.487982644628097</v>
      </c>
      <c r="O78" s="17">
        <f>+O79</f>
        <v>747390</v>
      </c>
      <c r="P78" s="17">
        <f>+P79</f>
        <v>583714193</v>
      </c>
    </row>
    <row r="79" spans="1:16" ht="12.75">
      <c r="A79" s="18" t="s">
        <v>149</v>
      </c>
      <c r="B79" s="18" t="s">
        <v>150</v>
      </c>
      <c r="C79" s="20">
        <v>2783000000</v>
      </c>
      <c r="D79" s="21">
        <v>2360000000</v>
      </c>
      <c r="E79" s="21">
        <v>759472140</v>
      </c>
      <c r="F79" s="21">
        <v>472370913</v>
      </c>
      <c r="G79" s="21">
        <v>422252610</v>
      </c>
      <c r="H79" s="21">
        <v>422252610</v>
      </c>
      <c r="I79" s="21">
        <v>125639644</v>
      </c>
      <c r="J79" s="21">
        <f>+D79+G79</f>
        <v>2782252610</v>
      </c>
      <c r="K79" s="21">
        <f>+E79+H79</f>
        <v>1181724750</v>
      </c>
      <c r="L79" s="21">
        <f>+F79+I79</f>
        <v>598010557</v>
      </c>
      <c r="M79" s="21">
        <f t="shared" si="1"/>
        <v>42.46226194753863</v>
      </c>
      <c r="N79" s="21">
        <f t="shared" si="2"/>
        <v>21.487982644628097</v>
      </c>
      <c r="O79" s="21">
        <f>+C79-J79</f>
        <v>747390</v>
      </c>
      <c r="P79" s="21">
        <f>+K79-L79</f>
        <v>583714193</v>
      </c>
    </row>
    <row r="80" spans="1:16" ht="12.75">
      <c r="A80" s="32" t="s">
        <v>151</v>
      </c>
      <c r="B80" s="32" t="s">
        <v>33</v>
      </c>
      <c r="C80" s="17">
        <f aca="true" t="shared" si="51" ref="C80:L80">+C81+C84+C88+C92+C97+C99</f>
        <v>110754069236.51999</v>
      </c>
      <c r="D80" s="17">
        <f>+D81+D84+D88+D92+D97+D99</f>
        <v>82109741997.26</v>
      </c>
      <c r="E80" s="17">
        <f t="shared" si="51"/>
        <v>67170746861.99</v>
      </c>
      <c r="F80" s="17">
        <f t="shared" si="51"/>
        <v>25900589622.530003</v>
      </c>
      <c r="G80" s="17">
        <f t="shared" si="51"/>
        <v>25607614408.35</v>
      </c>
      <c r="H80" s="17">
        <f t="shared" si="51"/>
        <v>3361575945.12</v>
      </c>
      <c r="I80" s="17">
        <f t="shared" si="51"/>
        <v>4266846885.08</v>
      </c>
      <c r="J80" s="17">
        <f t="shared" si="51"/>
        <v>107717356405.60999</v>
      </c>
      <c r="K80" s="17">
        <f t="shared" si="51"/>
        <v>70532322807.10999</v>
      </c>
      <c r="L80" s="17">
        <f t="shared" si="51"/>
        <v>30167436507.61</v>
      </c>
      <c r="M80" s="17">
        <f aca="true" t="shared" si="52" ref="M80:M103">K80/C80*100</f>
        <v>63.68373035259339</v>
      </c>
      <c r="N80" s="17">
        <f aca="true" t="shared" si="53" ref="N80:N103">+L80/C80*100</f>
        <v>27.238219521475248</v>
      </c>
      <c r="O80" s="17">
        <f>+O81+O84+O88+O92+O97+O99</f>
        <v>3036712830.9100037</v>
      </c>
      <c r="P80" s="17">
        <f>+P81+P84+P88+P92+P97+P99</f>
        <v>40364886299.49999</v>
      </c>
    </row>
    <row r="81" spans="1:16" ht="12.75">
      <c r="A81" s="32" t="s">
        <v>152</v>
      </c>
      <c r="B81" s="32" t="s">
        <v>153</v>
      </c>
      <c r="C81" s="17">
        <f>+C82+C83</f>
        <v>11128853897.11</v>
      </c>
      <c r="D81" s="17">
        <f>+D82+D83</f>
        <v>7035631403.11</v>
      </c>
      <c r="E81" s="17">
        <f>+E82+E83</f>
        <v>6136817773.11</v>
      </c>
      <c r="F81" s="17">
        <f>+F82+F83</f>
        <v>2394453710.5899997</v>
      </c>
      <c r="G81" s="17">
        <f aca="true" t="shared" si="54" ref="G81:L81">+G82+G83</f>
        <v>2967116814</v>
      </c>
      <c r="H81" s="17">
        <f t="shared" si="54"/>
        <v>164083176</v>
      </c>
      <c r="I81" s="17">
        <f t="shared" si="54"/>
        <v>367128308.39</v>
      </c>
      <c r="J81" s="17">
        <f t="shared" si="54"/>
        <v>10002748217.11</v>
      </c>
      <c r="K81" s="17">
        <f t="shared" si="54"/>
        <v>6300900949.11</v>
      </c>
      <c r="L81" s="17">
        <f t="shared" si="54"/>
        <v>2761582018.9799995</v>
      </c>
      <c r="M81" s="17">
        <f t="shared" si="52"/>
        <v>56.617698528203796</v>
      </c>
      <c r="N81" s="17">
        <f t="shared" si="53"/>
        <v>24.814612937789953</v>
      </c>
      <c r="O81" s="17">
        <f>+O82+O83</f>
        <v>1126105680</v>
      </c>
      <c r="P81" s="17">
        <f>+P82+P83</f>
        <v>3539318930.13</v>
      </c>
    </row>
    <row r="82" spans="1:16" ht="12.75">
      <c r="A82" s="18" t="s">
        <v>154</v>
      </c>
      <c r="B82" s="18" t="s">
        <v>155</v>
      </c>
      <c r="C82" s="20">
        <v>10924647106.11</v>
      </c>
      <c r="D82" s="21">
        <v>6934446260.11</v>
      </c>
      <c r="E82" s="21">
        <v>6035632630.11</v>
      </c>
      <c r="F82" s="21">
        <v>2339939927.72</v>
      </c>
      <c r="G82" s="21">
        <v>2967116814</v>
      </c>
      <c r="H82" s="21">
        <v>164083176</v>
      </c>
      <c r="I82" s="21">
        <v>361119120.39</v>
      </c>
      <c r="J82" s="21">
        <f aca="true" t="shared" si="55" ref="J82:L83">+D82+G82</f>
        <v>9901563074.11</v>
      </c>
      <c r="K82" s="21">
        <f t="shared" si="55"/>
        <v>6199715806.11</v>
      </c>
      <c r="L82" s="21">
        <f t="shared" si="55"/>
        <v>2701059048.1099997</v>
      </c>
      <c r="M82" s="21">
        <f t="shared" si="52"/>
        <v>56.74980386911158</v>
      </c>
      <c r="N82" s="21">
        <f t="shared" si="53"/>
        <v>24.724451251146917</v>
      </c>
      <c r="O82" s="21">
        <f>+C82-J82</f>
        <v>1023084032</v>
      </c>
      <c r="P82" s="21">
        <f>+K82-L82</f>
        <v>3498656758</v>
      </c>
    </row>
    <row r="83" spans="1:16" ht="12.75">
      <c r="A83" s="18" t="s">
        <v>156</v>
      </c>
      <c r="B83" s="18" t="s">
        <v>157</v>
      </c>
      <c r="C83" s="20">
        <v>204206791</v>
      </c>
      <c r="D83" s="21">
        <v>101185143</v>
      </c>
      <c r="E83" s="21">
        <v>101185143</v>
      </c>
      <c r="F83" s="21">
        <v>54513782.87</v>
      </c>
      <c r="G83" s="21">
        <v>0</v>
      </c>
      <c r="H83" s="21">
        <v>0</v>
      </c>
      <c r="I83" s="21">
        <v>6009188</v>
      </c>
      <c r="J83" s="21">
        <f t="shared" si="55"/>
        <v>101185143</v>
      </c>
      <c r="K83" s="21">
        <f t="shared" si="55"/>
        <v>101185143</v>
      </c>
      <c r="L83" s="21">
        <f t="shared" si="55"/>
        <v>60522970.87</v>
      </c>
      <c r="M83" s="21">
        <f t="shared" si="52"/>
        <v>49.55033204551948</v>
      </c>
      <c r="N83" s="21">
        <f t="shared" si="53"/>
        <v>29.63807940647772</v>
      </c>
      <c r="O83" s="21">
        <f>+C83-J83</f>
        <v>103021648</v>
      </c>
      <c r="P83" s="21">
        <f>+K83-L83</f>
        <v>40662172.13</v>
      </c>
    </row>
    <row r="84" spans="1:16" ht="12.75">
      <c r="A84" s="32" t="s">
        <v>158</v>
      </c>
      <c r="B84" s="32" t="s">
        <v>159</v>
      </c>
      <c r="C84" s="17">
        <f>+C85+C86+C87</f>
        <v>94436283601.12</v>
      </c>
      <c r="D84" s="17">
        <f>+D85+D86+D87</f>
        <v>71179271832.11</v>
      </c>
      <c r="E84" s="17">
        <f aca="true" t="shared" si="56" ref="E84:L84">+E85+E86+E87</f>
        <v>57661685908.52</v>
      </c>
      <c r="F84" s="17">
        <f t="shared" si="56"/>
        <v>22550793069.68</v>
      </c>
      <c r="G84" s="17">
        <f t="shared" si="56"/>
        <v>22697183910.85</v>
      </c>
      <c r="H84" s="17">
        <f t="shared" si="56"/>
        <v>3183920118.12</v>
      </c>
      <c r="I84" s="17">
        <f t="shared" si="56"/>
        <v>3136338899.59</v>
      </c>
      <c r="J84" s="17">
        <f t="shared" si="56"/>
        <v>93876455742.95999</v>
      </c>
      <c r="K84" s="17">
        <f t="shared" si="56"/>
        <v>60845606026.64</v>
      </c>
      <c r="L84" s="17">
        <f t="shared" si="56"/>
        <v>25687131969.27</v>
      </c>
      <c r="M84" s="17">
        <f t="shared" si="52"/>
        <v>64.43032667786854</v>
      </c>
      <c r="N84" s="17">
        <f t="shared" si="53"/>
        <v>27.20049009739447</v>
      </c>
      <c r="O84" s="17">
        <f>+O85+O86+O87</f>
        <v>559827858.1600037</v>
      </c>
      <c r="P84" s="17">
        <f>+P85+P86+P87</f>
        <v>35158474057.369995</v>
      </c>
    </row>
    <row r="85" spans="1:16" ht="12.75">
      <c r="A85" s="18" t="s">
        <v>160</v>
      </c>
      <c r="B85" s="18" t="s">
        <v>161</v>
      </c>
      <c r="C85" s="20">
        <v>92260415726.12</v>
      </c>
      <c r="D85" s="21">
        <v>69275782992.11</v>
      </c>
      <c r="E85" s="21">
        <v>55797052114.52</v>
      </c>
      <c r="F85" s="21">
        <v>21786792668.58</v>
      </c>
      <c r="G85" s="21">
        <v>22596651549.85</v>
      </c>
      <c r="H85" s="21">
        <v>3107904744.12</v>
      </c>
      <c r="I85" s="21">
        <v>3006222318.46</v>
      </c>
      <c r="J85" s="21">
        <f aca="true" t="shared" si="57" ref="J85:K87">+D85+G85</f>
        <v>91872434541.95999</v>
      </c>
      <c r="K85" s="21">
        <f t="shared" si="57"/>
        <v>58904956858.64</v>
      </c>
      <c r="L85" s="21">
        <f>+F85+I85</f>
        <v>24793014987.04</v>
      </c>
      <c r="M85" s="21">
        <f t="shared" si="52"/>
        <v>63.846403026735246</v>
      </c>
      <c r="N85" s="21">
        <f t="shared" si="53"/>
        <v>26.872862854465556</v>
      </c>
      <c r="O85" s="21">
        <f>+C85-J85</f>
        <v>387981184.16000366</v>
      </c>
      <c r="P85" s="21">
        <f>+K85-L85</f>
        <v>34111941871.6</v>
      </c>
    </row>
    <row r="86" spans="1:16" ht="12.75">
      <c r="A86" s="18" t="s">
        <v>247</v>
      </c>
      <c r="B86" s="18" t="s">
        <v>248</v>
      </c>
      <c r="C86" s="20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f t="shared" si="57"/>
        <v>0</v>
      </c>
      <c r="K86" s="21">
        <f t="shared" si="57"/>
        <v>0</v>
      </c>
      <c r="L86" s="21">
        <f>+F86+I86</f>
        <v>0</v>
      </c>
      <c r="M86" s="21">
        <v>0</v>
      </c>
      <c r="N86" s="21">
        <v>0</v>
      </c>
      <c r="O86" s="21">
        <f>+C86-J86</f>
        <v>0</v>
      </c>
      <c r="P86" s="21">
        <f>+K86-L86</f>
        <v>0</v>
      </c>
    </row>
    <row r="87" spans="1:16" ht="12.75">
      <c r="A87" s="18" t="s">
        <v>162</v>
      </c>
      <c r="B87" s="18" t="s">
        <v>163</v>
      </c>
      <c r="C87" s="21">
        <v>2175867875</v>
      </c>
      <c r="D87" s="21">
        <v>1903488840</v>
      </c>
      <c r="E87" s="21">
        <v>1864633794</v>
      </c>
      <c r="F87" s="21">
        <v>764000401.1</v>
      </c>
      <c r="G87" s="21">
        <v>100532361</v>
      </c>
      <c r="H87" s="21">
        <v>76015374</v>
      </c>
      <c r="I87" s="21">
        <v>130116581.13</v>
      </c>
      <c r="J87" s="21">
        <f t="shared" si="57"/>
        <v>2004021201</v>
      </c>
      <c r="K87" s="21">
        <f t="shared" si="57"/>
        <v>1940649168</v>
      </c>
      <c r="L87" s="21">
        <f>+F87+I87</f>
        <v>894116982.23</v>
      </c>
      <c r="M87" s="21">
        <f t="shared" si="52"/>
        <v>89.18966037862019</v>
      </c>
      <c r="N87" s="21">
        <f t="shared" si="53"/>
        <v>41.09242994499379</v>
      </c>
      <c r="O87" s="21">
        <f>+C87-J87</f>
        <v>171846674</v>
      </c>
      <c r="P87" s="21">
        <f>+K87-L87</f>
        <v>1046532185.77</v>
      </c>
    </row>
    <row r="88" spans="1:16" ht="12.75">
      <c r="A88" s="32" t="s">
        <v>164</v>
      </c>
      <c r="B88" s="32" t="s">
        <v>165</v>
      </c>
      <c r="C88" s="17">
        <f>+C89+C90+C91</f>
        <v>3664594104</v>
      </c>
      <c r="D88" s="17">
        <f>+D89+D90+D91</f>
        <v>3045653260.75</v>
      </c>
      <c r="E88" s="17">
        <f aca="true" t="shared" si="58" ref="E88:L88">+E89+E90+E91</f>
        <v>2857567369.04</v>
      </c>
      <c r="F88" s="17">
        <f t="shared" si="58"/>
        <v>782544690.04</v>
      </c>
      <c r="G88" s="17">
        <f t="shared" si="58"/>
        <v>0</v>
      </c>
      <c r="H88" s="17">
        <f t="shared" si="58"/>
        <v>13572651</v>
      </c>
      <c r="I88" s="17">
        <f t="shared" si="58"/>
        <v>656033334.9</v>
      </c>
      <c r="J88" s="17">
        <f t="shared" si="58"/>
        <v>3045653260.75</v>
      </c>
      <c r="K88" s="17">
        <f t="shared" si="58"/>
        <v>2871140020.04</v>
      </c>
      <c r="L88" s="17">
        <f t="shared" si="58"/>
        <v>1438578024.94</v>
      </c>
      <c r="M88" s="17">
        <f t="shared" si="52"/>
        <v>78.34810455286373</v>
      </c>
      <c r="N88" s="17">
        <f t="shared" si="53"/>
        <v>39.256135444025155</v>
      </c>
      <c r="O88" s="17">
        <f>+O89+O90+O91</f>
        <v>618940843.25</v>
      </c>
      <c r="P88" s="17">
        <f>+P89+P90+P91</f>
        <v>1432561995.1</v>
      </c>
    </row>
    <row r="89" spans="1:16" ht="12.75">
      <c r="A89" s="18" t="s">
        <v>166</v>
      </c>
      <c r="B89" s="18" t="s">
        <v>167</v>
      </c>
      <c r="C89" s="20">
        <v>309936228</v>
      </c>
      <c r="D89" s="21">
        <v>284345163.71</v>
      </c>
      <c r="E89" s="21">
        <v>96259272</v>
      </c>
      <c r="F89" s="21">
        <v>96259272</v>
      </c>
      <c r="G89" s="21">
        <v>0</v>
      </c>
      <c r="H89" s="21">
        <v>13572651</v>
      </c>
      <c r="I89" s="21">
        <v>13572651</v>
      </c>
      <c r="J89" s="21">
        <f aca="true" t="shared" si="59" ref="J89:K91">+D89+G89</f>
        <v>284345163.71</v>
      </c>
      <c r="K89" s="21">
        <f t="shared" si="59"/>
        <v>109831923</v>
      </c>
      <c r="L89" s="21">
        <f>+F89+I89</f>
        <v>109831923</v>
      </c>
      <c r="M89" s="21">
        <f t="shared" si="52"/>
        <v>35.436942531287436</v>
      </c>
      <c r="N89" s="21">
        <f t="shared" si="53"/>
        <v>35.436942531287436</v>
      </c>
      <c r="O89" s="21">
        <f>+C89-J89</f>
        <v>25591064.29000002</v>
      </c>
      <c r="P89" s="21">
        <f>+K89-L89</f>
        <v>0</v>
      </c>
    </row>
    <row r="90" spans="1:16" ht="12.75">
      <c r="A90" s="18" t="s">
        <v>168</v>
      </c>
      <c r="B90" s="18" t="s">
        <v>169</v>
      </c>
      <c r="C90" s="20">
        <v>794027876</v>
      </c>
      <c r="D90" s="21">
        <v>200678097.04</v>
      </c>
      <c r="E90" s="21">
        <v>200678097.04</v>
      </c>
      <c r="F90" s="21">
        <v>69404831.04</v>
      </c>
      <c r="G90" s="21">
        <v>0</v>
      </c>
      <c r="H90" s="21">
        <v>0</v>
      </c>
      <c r="I90" s="21">
        <v>18942669.9</v>
      </c>
      <c r="J90" s="21">
        <f t="shared" si="59"/>
        <v>200678097.04</v>
      </c>
      <c r="K90" s="21">
        <f t="shared" si="59"/>
        <v>200678097.04</v>
      </c>
      <c r="L90" s="21">
        <f>+F90+I90</f>
        <v>88347500.94</v>
      </c>
      <c r="M90" s="21">
        <f t="shared" si="52"/>
        <v>25.27343221889605</v>
      </c>
      <c r="N90" s="21">
        <f t="shared" si="53"/>
        <v>11.126498654563608</v>
      </c>
      <c r="O90" s="21">
        <f>+C90-J90</f>
        <v>593349778.96</v>
      </c>
      <c r="P90" s="21">
        <f>+K90-L90</f>
        <v>112330596.1</v>
      </c>
    </row>
    <row r="91" spans="1:16" ht="12.75">
      <c r="A91" s="18" t="s">
        <v>170</v>
      </c>
      <c r="B91" s="18" t="s">
        <v>171</v>
      </c>
      <c r="C91" s="20">
        <v>2560630000</v>
      </c>
      <c r="D91" s="21">
        <v>2560630000</v>
      </c>
      <c r="E91" s="21">
        <v>2560630000</v>
      </c>
      <c r="F91" s="21">
        <v>616880587</v>
      </c>
      <c r="G91" s="21">
        <v>0</v>
      </c>
      <c r="H91" s="21">
        <v>0</v>
      </c>
      <c r="I91" s="21">
        <v>623518014</v>
      </c>
      <c r="J91" s="21">
        <f t="shared" si="59"/>
        <v>2560630000</v>
      </c>
      <c r="K91" s="21">
        <f t="shared" si="59"/>
        <v>2560630000</v>
      </c>
      <c r="L91" s="21">
        <f>+F91+I91</f>
        <v>1240398601</v>
      </c>
      <c r="M91" s="21">
        <f t="shared" si="52"/>
        <v>100</v>
      </c>
      <c r="N91" s="21">
        <f t="shared" si="53"/>
        <v>48.44114928748004</v>
      </c>
      <c r="O91" s="21">
        <f>+C91-J91</f>
        <v>0</v>
      </c>
      <c r="P91" s="21">
        <f>+K91-L91</f>
        <v>1320231399</v>
      </c>
    </row>
    <row r="92" spans="1:16" ht="12.75">
      <c r="A92" s="32" t="s">
        <v>172</v>
      </c>
      <c r="B92" s="32" t="s">
        <v>173</v>
      </c>
      <c r="C92" s="17">
        <f>+C93+C94+C95+C96</f>
        <v>1462068742.87</v>
      </c>
      <c r="D92" s="17">
        <f>+D93+D94+D95+D96</f>
        <v>818896742.87</v>
      </c>
      <c r="E92" s="17">
        <f aca="true" t="shared" si="60" ref="E92:L92">+E93+E94+E95+E96</f>
        <v>484387052.9</v>
      </c>
      <c r="F92" s="17">
        <f t="shared" si="60"/>
        <v>161414722.38</v>
      </c>
      <c r="G92" s="17">
        <f t="shared" si="60"/>
        <v>-67948175.5</v>
      </c>
      <c r="H92" s="17">
        <f t="shared" si="60"/>
        <v>0</v>
      </c>
      <c r="I92" s="17">
        <f t="shared" si="60"/>
        <v>107346342.2</v>
      </c>
      <c r="J92" s="17">
        <f t="shared" si="60"/>
        <v>750948567.37</v>
      </c>
      <c r="K92" s="17">
        <f t="shared" si="60"/>
        <v>484387052.9</v>
      </c>
      <c r="L92" s="17">
        <f t="shared" si="60"/>
        <v>268761064.58</v>
      </c>
      <c r="M92" s="17">
        <f t="shared" si="52"/>
        <v>33.130251587839965</v>
      </c>
      <c r="N92" s="17">
        <f t="shared" si="53"/>
        <v>18.38224542386629</v>
      </c>
      <c r="O92" s="17">
        <f>+O93+O94+O95+O96</f>
        <v>711120175.5</v>
      </c>
      <c r="P92" s="17">
        <f>+P93+P94+P95+P96</f>
        <v>215625988.32</v>
      </c>
    </row>
    <row r="93" spans="1:16" ht="12.75">
      <c r="A93" s="18" t="s">
        <v>273</v>
      </c>
      <c r="B93" s="18" t="s">
        <v>274</v>
      </c>
      <c r="C93" s="20">
        <v>638172000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f>+D93+G93</f>
        <v>0</v>
      </c>
      <c r="K93" s="21">
        <f>+E93+H93</f>
        <v>0</v>
      </c>
      <c r="L93" s="21">
        <f>+F93+I93</f>
        <v>0</v>
      </c>
      <c r="M93" s="21">
        <f>K93/C93*100</f>
        <v>0</v>
      </c>
      <c r="N93" s="21">
        <f>+L93/C93*100</f>
        <v>0</v>
      </c>
      <c r="O93" s="21">
        <f>+C93-J93</f>
        <v>638172000</v>
      </c>
      <c r="P93" s="21">
        <f>+K93-L93</f>
        <v>0</v>
      </c>
    </row>
    <row r="94" spans="1:16" ht="12.75">
      <c r="A94" s="18" t="s">
        <v>174</v>
      </c>
      <c r="B94" s="18" t="s">
        <v>175</v>
      </c>
      <c r="C94" s="20">
        <v>374370195</v>
      </c>
      <c r="D94" s="21">
        <v>374370195</v>
      </c>
      <c r="E94" s="21">
        <v>230794308.78</v>
      </c>
      <c r="F94" s="21">
        <v>85426430.02</v>
      </c>
      <c r="G94" s="21">
        <v>-67948175.5</v>
      </c>
      <c r="H94" s="21">
        <v>0</v>
      </c>
      <c r="I94" s="21">
        <v>27093854.37</v>
      </c>
      <c r="J94" s="21">
        <f aca="true" t="shared" si="61" ref="J94:K96">+D94+G94</f>
        <v>306422019.5</v>
      </c>
      <c r="K94" s="21">
        <f t="shared" si="61"/>
        <v>230794308.78</v>
      </c>
      <c r="L94" s="21">
        <f>+F94+I94</f>
        <v>112520284.39</v>
      </c>
      <c r="M94" s="21">
        <f t="shared" si="52"/>
        <v>61.6486867444135</v>
      </c>
      <c r="N94" s="21">
        <f t="shared" si="53"/>
        <v>30.05588743249179</v>
      </c>
      <c r="O94" s="21">
        <f>+C94-J94</f>
        <v>67948175.5</v>
      </c>
      <c r="P94" s="21">
        <f>+K94-L94</f>
        <v>118274024.39</v>
      </c>
    </row>
    <row r="95" spans="1:16" ht="12.75">
      <c r="A95" s="18" t="s">
        <v>176</v>
      </c>
      <c r="B95" s="18" t="s">
        <v>177</v>
      </c>
      <c r="C95" s="20">
        <v>420109897.87</v>
      </c>
      <c r="D95" s="21">
        <v>420109897.87</v>
      </c>
      <c r="E95" s="21">
        <v>229176094.12</v>
      </c>
      <c r="F95" s="21">
        <v>68882092.36</v>
      </c>
      <c r="G95" s="21">
        <v>0</v>
      </c>
      <c r="H95" s="21">
        <v>0</v>
      </c>
      <c r="I95" s="21">
        <v>80252487.83</v>
      </c>
      <c r="J95" s="21">
        <f t="shared" si="61"/>
        <v>420109897.87</v>
      </c>
      <c r="K95" s="21">
        <f t="shared" si="61"/>
        <v>229176094.12</v>
      </c>
      <c r="L95" s="21">
        <f>+F95+I95</f>
        <v>149134580.19</v>
      </c>
      <c r="M95" s="21">
        <f t="shared" si="52"/>
        <v>54.55146267249265</v>
      </c>
      <c r="N95" s="21">
        <f t="shared" si="53"/>
        <v>35.498944668080306</v>
      </c>
      <c r="O95" s="21">
        <f>+C95-J95</f>
        <v>0</v>
      </c>
      <c r="P95" s="21">
        <f>+K95-L95</f>
        <v>80041513.93</v>
      </c>
    </row>
    <row r="96" spans="1:16" ht="12.75">
      <c r="A96" s="18" t="s">
        <v>178</v>
      </c>
      <c r="B96" s="18" t="s">
        <v>7</v>
      </c>
      <c r="C96" s="20">
        <v>29416650</v>
      </c>
      <c r="D96" s="21">
        <v>24416650</v>
      </c>
      <c r="E96" s="21">
        <v>24416650</v>
      </c>
      <c r="F96" s="21">
        <v>7106200</v>
      </c>
      <c r="G96" s="21">
        <v>0</v>
      </c>
      <c r="H96" s="21">
        <v>0</v>
      </c>
      <c r="I96" s="21">
        <v>0</v>
      </c>
      <c r="J96" s="21">
        <f t="shared" si="61"/>
        <v>24416650</v>
      </c>
      <c r="K96" s="21">
        <f t="shared" si="61"/>
        <v>24416650</v>
      </c>
      <c r="L96" s="21">
        <f>+F96+I96</f>
        <v>7106200</v>
      </c>
      <c r="M96" s="21">
        <f t="shared" si="52"/>
        <v>83.00282323106131</v>
      </c>
      <c r="N96" s="21">
        <f t="shared" si="53"/>
        <v>24.157067511086407</v>
      </c>
      <c r="O96" s="21">
        <f>+C96-J96</f>
        <v>5000000</v>
      </c>
      <c r="P96" s="21">
        <f>+K96-L96</f>
        <v>17310450</v>
      </c>
    </row>
    <row r="97" spans="1:16" ht="12.75">
      <c r="A97" s="32" t="s">
        <v>179</v>
      </c>
      <c r="B97" s="32" t="s">
        <v>180</v>
      </c>
      <c r="C97" s="17">
        <f aca="true" t="shared" si="62" ref="C97:L97">+C98</f>
        <v>20480000</v>
      </c>
      <c r="D97" s="17">
        <f t="shared" si="62"/>
        <v>0</v>
      </c>
      <c r="E97" s="17">
        <f t="shared" si="62"/>
        <v>0</v>
      </c>
      <c r="F97" s="17">
        <f t="shared" si="62"/>
        <v>0</v>
      </c>
      <c r="G97" s="17">
        <f t="shared" si="62"/>
        <v>0</v>
      </c>
      <c r="H97" s="17">
        <f t="shared" si="62"/>
        <v>0</v>
      </c>
      <c r="I97" s="17">
        <f t="shared" si="62"/>
        <v>0</v>
      </c>
      <c r="J97" s="17">
        <f t="shared" si="62"/>
        <v>0</v>
      </c>
      <c r="K97" s="17">
        <f t="shared" si="62"/>
        <v>0</v>
      </c>
      <c r="L97" s="17">
        <f t="shared" si="62"/>
        <v>0</v>
      </c>
      <c r="M97" s="17">
        <f t="shared" si="52"/>
        <v>0</v>
      </c>
      <c r="N97" s="17">
        <f t="shared" si="53"/>
        <v>0</v>
      </c>
      <c r="O97" s="17">
        <f>+O98</f>
        <v>20480000</v>
      </c>
      <c r="P97" s="17">
        <f>+P98</f>
        <v>0</v>
      </c>
    </row>
    <row r="98" spans="1:16" ht="12.75">
      <c r="A98" s="18" t="s">
        <v>181</v>
      </c>
      <c r="B98" s="18" t="s">
        <v>182</v>
      </c>
      <c r="C98" s="20">
        <v>20480000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f>+D98+G98</f>
        <v>0</v>
      </c>
      <c r="K98" s="21">
        <f>+E98+H98</f>
        <v>0</v>
      </c>
      <c r="L98" s="21">
        <f>+F98+I98</f>
        <v>0</v>
      </c>
      <c r="M98" s="21">
        <f t="shared" si="52"/>
        <v>0</v>
      </c>
      <c r="N98" s="21">
        <f t="shared" si="53"/>
        <v>0</v>
      </c>
      <c r="O98" s="21">
        <f>+C98-J98</f>
        <v>20480000</v>
      </c>
      <c r="P98" s="21">
        <f>+K98-L98</f>
        <v>0</v>
      </c>
    </row>
    <row r="99" spans="1:16" ht="12.75">
      <c r="A99" s="32" t="s">
        <v>183</v>
      </c>
      <c r="B99" s="32" t="s">
        <v>184</v>
      </c>
      <c r="C99" s="17">
        <f aca="true" t="shared" si="63" ref="C99:L99">+C100</f>
        <v>41788891.42</v>
      </c>
      <c r="D99" s="17">
        <f t="shared" si="63"/>
        <v>30288758.42</v>
      </c>
      <c r="E99" s="17">
        <f t="shared" si="63"/>
        <v>30288758.42</v>
      </c>
      <c r="F99" s="17">
        <f t="shared" si="63"/>
        <v>11383429.84</v>
      </c>
      <c r="G99" s="17">
        <f t="shared" si="63"/>
        <v>11261859</v>
      </c>
      <c r="H99" s="17">
        <f t="shared" si="63"/>
        <v>0</v>
      </c>
      <c r="I99" s="17">
        <f t="shared" si="63"/>
        <v>0</v>
      </c>
      <c r="J99" s="17">
        <f t="shared" si="63"/>
        <v>41550617.42</v>
      </c>
      <c r="K99" s="17">
        <f t="shared" si="63"/>
        <v>30288758.42</v>
      </c>
      <c r="L99" s="17">
        <f t="shared" si="63"/>
        <v>11383429.84</v>
      </c>
      <c r="M99" s="17">
        <f t="shared" si="52"/>
        <v>72.48040661232741</v>
      </c>
      <c r="N99" s="17">
        <f t="shared" si="53"/>
        <v>27.240325007884593</v>
      </c>
      <c r="O99" s="17">
        <f>+O100</f>
        <v>238274</v>
      </c>
      <c r="P99" s="17">
        <f>+P100</f>
        <v>18905328.580000002</v>
      </c>
    </row>
    <row r="100" spans="1:16" ht="12.75">
      <c r="A100" s="18" t="s">
        <v>185</v>
      </c>
      <c r="B100" s="18" t="s">
        <v>186</v>
      </c>
      <c r="C100" s="20">
        <v>41788891.42</v>
      </c>
      <c r="D100" s="21">
        <v>30288758.42</v>
      </c>
      <c r="E100" s="21">
        <v>30288758.42</v>
      </c>
      <c r="F100" s="21">
        <v>11383429.84</v>
      </c>
      <c r="G100" s="21">
        <v>11261859</v>
      </c>
      <c r="H100" s="21">
        <v>0</v>
      </c>
      <c r="I100" s="21">
        <v>0</v>
      </c>
      <c r="J100" s="21">
        <f>+D100+G100</f>
        <v>41550617.42</v>
      </c>
      <c r="K100" s="21">
        <f>+E100+H100</f>
        <v>30288758.42</v>
      </c>
      <c r="L100" s="21">
        <f>+F100+I100</f>
        <v>11383429.84</v>
      </c>
      <c r="M100" s="21">
        <f t="shared" si="52"/>
        <v>72.48040661232741</v>
      </c>
      <c r="N100" s="21">
        <f t="shared" si="53"/>
        <v>27.240325007884593</v>
      </c>
      <c r="O100" s="21">
        <f>+C100-J100</f>
        <v>238274</v>
      </c>
      <c r="P100" s="21">
        <f>+K100-L100</f>
        <v>18905328.580000002</v>
      </c>
    </row>
    <row r="101" spans="1:16" ht="12.75">
      <c r="A101" s="32" t="s">
        <v>187</v>
      </c>
      <c r="B101" s="32" t="s">
        <v>34</v>
      </c>
      <c r="C101" s="17">
        <f>+C102+C103</f>
        <v>146687767.6</v>
      </c>
      <c r="D101" s="17">
        <f>+D102+D103</f>
        <v>146687767.6</v>
      </c>
      <c r="E101" s="17">
        <f aca="true" t="shared" si="64" ref="E101:L101">+E102+E103</f>
        <v>114017984</v>
      </c>
      <c r="F101" s="17">
        <f t="shared" si="64"/>
        <v>34160006</v>
      </c>
      <c r="G101" s="17">
        <f t="shared" si="64"/>
        <v>0</v>
      </c>
      <c r="H101" s="17">
        <f t="shared" si="64"/>
        <v>8721443</v>
      </c>
      <c r="I101" s="17">
        <f t="shared" si="64"/>
        <v>8721443</v>
      </c>
      <c r="J101" s="17">
        <f t="shared" si="64"/>
        <v>146687767.6</v>
      </c>
      <c r="K101" s="17">
        <f t="shared" si="64"/>
        <v>122739427</v>
      </c>
      <c r="L101" s="17">
        <f t="shared" si="64"/>
        <v>42881449</v>
      </c>
      <c r="M101" s="17">
        <f t="shared" si="52"/>
        <v>83.67393478554787</v>
      </c>
      <c r="N101" s="17">
        <f t="shared" si="53"/>
        <v>29.233145818220223</v>
      </c>
      <c r="O101" s="17">
        <f>+O102+O103</f>
        <v>0</v>
      </c>
      <c r="P101" s="17">
        <f>+P102+P103</f>
        <v>79857978</v>
      </c>
    </row>
    <row r="102" spans="1:16" ht="12.75">
      <c r="A102" s="18" t="s">
        <v>188</v>
      </c>
      <c r="B102" s="18" t="s">
        <v>189</v>
      </c>
      <c r="C102" s="20">
        <v>52903541.6</v>
      </c>
      <c r="D102" s="21">
        <v>52903541.6</v>
      </c>
      <c r="E102" s="21">
        <v>25026171</v>
      </c>
      <c r="F102" s="21">
        <v>25026171</v>
      </c>
      <c r="G102" s="21">
        <v>0</v>
      </c>
      <c r="H102" s="21">
        <v>8684450</v>
      </c>
      <c r="I102" s="21">
        <v>8684450</v>
      </c>
      <c r="J102" s="21">
        <f aca="true" t="shared" si="65" ref="J102:L103">+D102+G102</f>
        <v>52903541.6</v>
      </c>
      <c r="K102" s="21">
        <f t="shared" si="65"/>
        <v>33710621</v>
      </c>
      <c r="L102" s="21">
        <f t="shared" si="65"/>
        <v>33710621</v>
      </c>
      <c r="M102" s="21">
        <f t="shared" si="52"/>
        <v>63.72091542544289</v>
      </c>
      <c r="N102" s="21">
        <f t="shared" si="53"/>
        <v>63.72091542544289</v>
      </c>
      <c r="O102" s="21">
        <f>+C102-J102</f>
        <v>0</v>
      </c>
      <c r="P102" s="21">
        <f>+K102-L102</f>
        <v>0</v>
      </c>
    </row>
    <row r="103" spans="1:16" s="15" customFormat="1" ht="12.75">
      <c r="A103" s="18" t="s">
        <v>190</v>
      </c>
      <c r="B103" s="18" t="s">
        <v>191</v>
      </c>
      <c r="C103" s="20">
        <v>93784226</v>
      </c>
      <c r="D103" s="21">
        <v>93784226</v>
      </c>
      <c r="E103" s="21">
        <v>88991813</v>
      </c>
      <c r="F103" s="21">
        <v>9133835</v>
      </c>
      <c r="G103" s="21">
        <v>0</v>
      </c>
      <c r="H103" s="21">
        <v>36993</v>
      </c>
      <c r="I103" s="21">
        <v>36993</v>
      </c>
      <c r="J103" s="21">
        <f t="shared" si="65"/>
        <v>93784226</v>
      </c>
      <c r="K103" s="21">
        <f t="shared" si="65"/>
        <v>89028806</v>
      </c>
      <c r="L103" s="21">
        <f t="shared" si="65"/>
        <v>9170828</v>
      </c>
      <c r="M103" s="21">
        <f t="shared" si="52"/>
        <v>94.92940315997276</v>
      </c>
      <c r="N103" s="21">
        <f t="shared" si="53"/>
        <v>9.77864657111954</v>
      </c>
      <c r="O103" s="21">
        <f>+C103-J103</f>
        <v>0</v>
      </c>
      <c r="P103" s="21">
        <f>+K103-L103</f>
        <v>79857978</v>
      </c>
    </row>
    <row r="104" spans="1:16" ht="12.75">
      <c r="A104" s="32" t="s">
        <v>222</v>
      </c>
      <c r="B104" s="32" t="s">
        <v>8</v>
      </c>
      <c r="C104" s="17">
        <f>+C105+C108</f>
        <v>950000000</v>
      </c>
      <c r="D104" s="17">
        <f aca="true" t="shared" si="66" ref="D104:L104">+D105+D108</f>
        <v>950000000</v>
      </c>
      <c r="E104" s="17">
        <f t="shared" si="66"/>
        <v>0</v>
      </c>
      <c r="F104" s="17">
        <f t="shared" si="66"/>
        <v>0</v>
      </c>
      <c r="G104" s="17">
        <f t="shared" si="66"/>
        <v>0</v>
      </c>
      <c r="H104" s="17">
        <f t="shared" si="66"/>
        <v>950000000</v>
      </c>
      <c r="I104" s="17">
        <f t="shared" si="66"/>
        <v>950000000</v>
      </c>
      <c r="J104" s="17">
        <f t="shared" si="66"/>
        <v>950000000</v>
      </c>
      <c r="K104" s="17">
        <f t="shared" si="66"/>
        <v>950000000</v>
      </c>
      <c r="L104" s="17">
        <f t="shared" si="66"/>
        <v>950000000</v>
      </c>
      <c r="M104" s="17">
        <v>0</v>
      </c>
      <c r="N104" s="17">
        <v>0</v>
      </c>
      <c r="O104" s="17">
        <f>+O105+O108</f>
        <v>0</v>
      </c>
      <c r="P104" s="17">
        <f>+P105+P108</f>
        <v>0</v>
      </c>
    </row>
    <row r="105" spans="1:16" ht="25.5">
      <c r="A105" s="16" t="s">
        <v>223</v>
      </c>
      <c r="B105" s="67" t="s">
        <v>226</v>
      </c>
      <c r="C105" s="17">
        <f aca="true" t="shared" si="67" ref="C105:L113">+C106</f>
        <v>0</v>
      </c>
      <c r="D105" s="17">
        <f t="shared" si="67"/>
        <v>0</v>
      </c>
      <c r="E105" s="17">
        <f t="shared" si="67"/>
        <v>0</v>
      </c>
      <c r="F105" s="17">
        <f t="shared" si="67"/>
        <v>0</v>
      </c>
      <c r="G105" s="17">
        <f t="shared" si="67"/>
        <v>0</v>
      </c>
      <c r="H105" s="17">
        <f t="shared" si="67"/>
        <v>0</v>
      </c>
      <c r="I105" s="17">
        <f t="shared" si="67"/>
        <v>0</v>
      </c>
      <c r="J105" s="17">
        <f t="shared" si="67"/>
        <v>0</v>
      </c>
      <c r="K105" s="17">
        <f t="shared" si="67"/>
        <v>0</v>
      </c>
      <c r="L105" s="17">
        <f t="shared" si="67"/>
        <v>0</v>
      </c>
      <c r="M105" s="17">
        <v>0</v>
      </c>
      <c r="N105" s="17">
        <v>0</v>
      </c>
      <c r="O105" s="17">
        <f aca="true" t="shared" si="68" ref="O105:P109">+O106</f>
        <v>0</v>
      </c>
      <c r="P105" s="17">
        <f t="shared" si="68"/>
        <v>0</v>
      </c>
    </row>
    <row r="106" spans="1:16" ht="12.75">
      <c r="A106" s="32" t="s">
        <v>224</v>
      </c>
      <c r="B106" s="32" t="s">
        <v>227</v>
      </c>
      <c r="C106" s="17">
        <f t="shared" si="67"/>
        <v>0</v>
      </c>
      <c r="D106" s="17">
        <f t="shared" si="67"/>
        <v>0</v>
      </c>
      <c r="E106" s="17">
        <f t="shared" si="67"/>
        <v>0</v>
      </c>
      <c r="F106" s="17">
        <f t="shared" si="67"/>
        <v>0</v>
      </c>
      <c r="G106" s="17">
        <f t="shared" si="67"/>
        <v>0</v>
      </c>
      <c r="H106" s="17">
        <f t="shared" si="67"/>
        <v>0</v>
      </c>
      <c r="I106" s="17">
        <f t="shared" si="67"/>
        <v>0</v>
      </c>
      <c r="J106" s="17">
        <f t="shared" si="67"/>
        <v>0</v>
      </c>
      <c r="K106" s="17">
        <f t="shared" si="67"/>
        <v>0</v>
      </c>
      <c r="L106" s="17">
        <f t="shared" si="67"/>
        <v>0</v>
      </c>
      <c r="M106" s="17">
        <v>0</v>
      </c>
      <c r="N106" s="17">
        <v>0</v>
      </c>
      <c r="O106" s="17">
        <f t="shared" si="68"/>
        <v>0</v>
      </c>
      <c r="P106" s="17">
        <f t="shared" si="68"/>
        <v>0</v>
      </c>
    </row>
    <row r="107" spans="1:16" ht="12.75">
      <c r="A107" s="18" t="s">
        <v>225</v>
      </c>
      <c r="B107" s="18" t="s">
        <v>228</v>
      </c>
      <c r="C107" s="20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f>+D107+G107</f>
        <v>0</v>
      </c>
      <c r="K107" s="21">
        <f>+E107+H107</f>
        <v>0</v>
      </c>
      <c r="L107" s="21">
        <f>+F107+I107</f>
        <v>0</v>
      </c>
      <c r="M107" s="21">
        <v>0</v>
      </c>
      <c r="N107" s="21">
        <v>0</v>
      </c>
      <c r="O107" s="21">
        <f>+C107-J107</f>
        <v>0</v>
      </c>
      <c r="P107" s="21">
        <f>+K107-L107</f>
        <v>0</v>
      </c>
    </row>
    <row r="108" spans="1:16" ht="12.75">
      <c r="A108" s="16" t="s">
        <v>276</v>
      </c>
      <c r="B108" s="67" t="s">
        <v>277</v>
      </c>
      <c r="C108" s="17">
        <f t="shared" si="67"/>
        <v>950000000</v>
      </c>
      <c r="D108" s="17">
        <f t="shared" si="67"/>
        <v>950000000</v>
      </c>
      <c r="E108" s="17">
        <f t="shared" si="67"/>
        <v>0</v>
      </c>
      <c r="F108" s="17">
        <f t="shared" si="67"/>
        <v>0</v>
      </c>
      <c r="G108" s="17">
        <f t="shared" si="67"/>
        <v>0</v>
      </c>
      <c r="H108" s="17">
        <f t="shared" si="67"/>
        <v>950000000</v>
      </c>
      <c r="I108" s="17">
        <f t="shared" si="67"/>
        <v>950000000</v>
      </c>
      <c r="J108" s="17">
        <f t="shared" si="67"/>
        <v>950000000</v>
      </c>
      <c r="K108" s="17">
        <f t="shared" si="67"/>
        <v>950000000</v>
      </c>
      <c r="L108" s="17">
        <f t="shared" si="67"/>
        <v>950000000</v>
      </c>
      <c r="M108" s="17">
        <v>0</v>
      </c>
      <c r="N108" s="17">
        <v>0</v>
      </c>
      <c r="O108" s="17">
        <f t="shared" si="68"/>
        <v>0</v>
      </c>
      <c r="P108" s="17">
        <f t="shared" si="68"/>
        <v>0</v>
      </c>
    </row>
    <row r="109" spans="1:16" ht="12.75">
      <c r="A109" s="32" t="s">
        <v>278</v>
      </c>
      <c r="B109" s="67" t="s">
        <v>277</v>
      </c>
      <c r="C109" s="17">
        <f t="shared" si="67"/>
        <v>950000000</v>
      </c>
      <c r="D109" s="17">
        <f t="shared" si="67"/>
        <v>950000000</v>
      </c>
      <c r="E109" s="17">
        <f t="shared" si="67"/>
        <v>0</v>
      </c>
      <c r="F109" s="17">
        <f t="shared" si="67"/>
        <v>0</v>
      </c>
      <c r="G109" s="17">
        <f t="shared" si="67"/>
        <v>0</v>
      </c>
      <c r="H109" s="17">
        <f t="shared" si="67"/>
        <v>950000000</v>
      </c>
      <c r="I109" s="17">
        <f t="shared" si="67"/>
        <v>950000000</v>
      </c>
      <c r="J109" s="17">
        <f t="shared" si="67"/>
        <v>950000000</v>
      </c>
      <c r="K109" s="17">
        <f t="shared" si="67"/>
        <v>950000000</v>
      </c>
      <c r="L109" s="17">
        <f t="shared" si="67"/>
        <v>950000000</v>
      </c>
      <c r="M109" s="17">
        <v>0</v>
      </c>
      <c r="N109" s="17">
        <v>0</v>
      </c>
      <c r="O109" s="17">
        <f t="shared" si="68"/>
        <v>0</v>
      </c>
      <c r="P109" s="17">
        <f t="shared" si="68"/>
        <v>0</v>
      </c>
    </row>
    <row r="110" spans="1:16" ht="12.75">
      <c r="A110" s="18" t="s">
        <v>279</v>
      </c>
      <c r="B110" s="18" t="s">
        <v>280</v>
      </c>
      <c r="C110" s="20">
        <v>950000000</v>
      </c>
      <c r="D110" s="21">
        <v>950000000</v>
      </c>
      <c r="E110" s="21">
        <v>0</v>
      </c>
      <c r="F110" s="21">
        <v>0</v>
      </c>
      <c r="G110" s="21">
        <v>0</v>
      </c>
      <c r="H110" s="21">
        <v>950000000</v>
      </c>
      <c r="I110" s="21">
        <v>950000000</v>
      </c>
      <c r="J110" s="21">
        <f>+D110+G110</f>
        <v>950000000</v>
      </c>
      <c r="K110" s="21">
        <f>+E110+H110</f>
        <v>950000000</v>
      </c>
      <c r="L110" s="21">
        <f>+F110+I110</f>
        <v>950000000</v>
      </c>
      <c r="M110" s="21">
        <v>0</v>
      </c>
      <c r="N110" s="21">
        <v>0</v>
      </c>
      <c r="O110" s="21">
        <f>+C110-J110</f>
        <v>0</v>
      </c>
      <c r="P110" s="21">
        <f>+K110-L110</f>
        <v>0</v>
      </c>
    </row>
    <row r="111" spans="1:16" ht="12.75">
      <c r="A111" s="32" t="s">
        <v>249</v>
      </c>
      <c r="B111" s="32" t="s">
        <v>250</v>
      </c>
      <c r="C111" s="17">
        <f>+C112+C115</f>
        <v>0</v>
      </c>
      <c r="D111" s="17">
        <f>+D112+D115</f>
        <v>0</v>
      </c>
      <c r="E111" s="17">
        <f aca="true" t="shared" si="69" ref="E111:L111">+E112+E115</f>
        <v>0</v>
      </c>
      <c r="F111" s="17">
        <f t="shared" si="69"/>
        <v>0</v>
      </c>
      <c r="G111" s="17">
        <f t="shared" si="69"/>
        <v>0</v>
      </c>
      <c r="H111" s="17">
        <f t="shared" si="69"/>
        <v>0</v>
      </c>
      <c r="I111" s="17">
        <f t="shared" si="69"/>
        <v>0</v>
      </c>
      <c r="J111" s="17">
        <f t="shared" si="69"/>
        <v>0</v>
      </c>
      <c r="K111" s="17">
        <f t="shared" si="69"/>
        <v>0</v>
      </c>
      <c r="L111" s="17">
        <f t="shared" si="69"/>
        <v>0</v>
      </c>
      <c r="M111" s="17">
        <v>0</v>
      </c>
      <c r="N111" s="17">
        <v>0</v>
      </c>
      <c r="O111" s="17">
        <f>+O112+O115</f>
        <v>0</v>
      </c>
      <c r="P111" s="17">
        <f>+P112+P115</f>
        <v>0</v>
      </c>
    </row>
    <row r="112" spans="1:16" ht="12.75">
      <c r="A112" s="16" t="s">
        <v>251</v>
      </c>
      <c r="B112" s="67" t="s">
        <v>252</v>
      </c>
      <c r="C112" s="17">
        <f t="shared" si="67"/>
        <v>0</v>
      </c>
      <c r="D112" s="17">
        <f t="shared" si="67"/>
        <v>0</v>
      </c>
      <c r="E112" s="17">
        <f t="shared" si="67"/>
        <v>0</v>
      </c>
      <c r="F112" s="17">
        <f t="shared" si="67"/>
        <v>0</v>
      </c>
      <c r="G112" s="17">
        <f t="shared" si="67"/>
        <v>0</v>
      </c>
      <c r="H112" s="17">
        <f t="shared" si="67"/>
        <v>0</v>
      </c>
      <c r="I112" s="17">
        <f t="shared" si="67"/>
        <v>0</v>
      </c>
      <c r="J112" s="17">
        <f t="shared" si="67"/>
        <v>0</v>
      </c>
      <c r="K112" s="17">
        <f t="shared" si="67"/>
        <v>0</v>
      </c>
      <c r="L112" s="17">
        <f t="shared" si="67"/>
        <v>0</v>
      </c>
      <c r="M112" s="17">
        <v>0</v>
      </c>
      <c r="N112" s="17">
        <v>0</v>
      </c>
      <c r="O112" s="17">
        <f>+O113</f>
        <v>0</v>
      </c>
      <c r="P112" s="17">
        <f>+P113</f>
        <v>0</v>
      </c>
    </row>
    <row r="113" spans="1:16" ht="12.75">
      <c r="A113" s="32" t="s">
        <v>253</v>
      </c>
      <c r="B113" s="32" t="s">
        <v>254</v>
      </c>
      <c r="C113" s="17">
        <f t="shared" si="67"/>
        <v>0</v>
      </c>
      <c r="D113" s="17">
        <f t="shared" si="67"/>
        <v>0</v>
      </c>
      <c r="E113" s="17">
        <f t="shared" si="67"/>
        <v>0</v>
      </c>
      <c r="F113" s="17">
        <f t="shared" si="67"/>
        <v>0</v>
      </c>
      <c r="G113" s="17">
        <f t="shared" si="67"/>
        <v>0</v>
      </c>
      <c r="H113" s="17">
        <f t="shared" si="67"/>
        <v>0</v>
      </c>
      <c r="I113" s="17">
        <f t="shared" si="67"/>
        <v>0</v>
      </c>
      <c r="J113" s="17">
        <f t="shared" si="67"/>
        <v>0</v>
      </c>
      <c r="K113" s="17">
        <f t="shared" si="67"/>
        <v>0</v>
      </c>
      <c r="L113" s="17">
        <f t="shared" si="67"/>
        <v>0</v>
      </c>
      <c r="M113" s="17">
        <v>0</v>
      </c>
      <c r="N113" s="17">
        <v>0</v>
      </c>
      <c r="O113" s="17">
        <f>+O114</f>
        <v>0</v>
      </c>
      <c r="P113" s="17">
        <f>+P114</f>
        <v>0</v>
      </c>
    </row>
    <row r="114" spans="1:16" ht="12.75">
      <c r="A114" s="18" t="s">
        <v>255</v>
      </c>
      <c r="B114" s="18" t="s">
        <v>256</v>
      </c>
      <c r="C114" s="20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f>+D114+G114</f>
        <v>0</v>
      </c>
      <c r="K114" s="21">
        <f>+E114+H114</f>
        <v>0</v>
      </c>
      <c r="L114" s="21">
        <f>+F114+I114</f>
        <v>0</v>
      </c>
      <c r="M114" s="21">
        <v>0</v>
      </c>
      <c r="N114" s="21">
        <v>0</v>
      </c>
      <c r="O114" s="21">
        <f>+C114-J114</f>
        <v>0</v>
      </c>
      <c r="P114" s="21">
        <f>+K114-L114</f>
        <v>0</v>
      </c>
    </row>
    <row r="115" spans="1:16" ht="12.75">
      <c r="A115" s="16" t="s">
        <v>257</v>
      </c>
      <c r="B115" s="67" t="s">
        <v>195</v>
      </c>
      <c r="C115" s="17">
        <f>+C116+C117</f>
        <v>0</v>
      </c>
      <c r="D115" s="17">
        <f>+D116+D117</f>
        <v>0</v>
      </c>
      <c r="E115" s="17">
        <f aca="true" t="shared" si="70" ref="E115:L115">+E116+E117</f>
        <v>0</v>
      </c>
      <c r="F115" s="17">
        <f t="shared" si="70"/>
        <v>0</v>
      </c>
      <c r="G115" s="17">
        <f t="shared" si="70"/>
        <v>0</v>
      </c>
      <c r="H115" s="17">
        <f t="shared" si="70"/>
        <v>0</v>
      </c>
      <c r="I115" s="17">
        <f t="shared" si="70"/>
        <v>0</v>
      </c>
      <c r="J115" s="17">
        <f t="shared" si="70"/>
        <v>0</v>
      </c>
      <c r="K115" s="17">
        <f t="shared" si="70"/>
        <v>0</v>
      </c>
      <c r="L115" s="17">
        <f t="shared" si="70"/>
        <v>0</v>
      </c>
      <c r="M115" s="17">
        <v>0</v>
      </c>
      <c r="N115" s="17">
        <v>0</v>
      </c>
      <c r="O115" s="17">
        <f>+O116+O117</f>
        <v>0</v>
      </c>
      <c r="P115" s="17">
        <f>+P116+P117</f>
        <v>0</v>
      </c>
    </row>
    <row r="116" spans="1:16" ht="12.75">
      <c r="A116" s="18" t="s">
        <v>258</v>
      </c>
      <c r="B116" s="18" t="s">
        <v>197</v>
      </c>
      <c r="C116" s="20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f aca="true" t="shared" si="71" ref="J116:L117">+D116+G116</f>
        <v>0</v>
      </c>
      <c r="K116" s="21">
        <f t="shared" si="71"/>
        <v>0</v>
      </c>
      <c r="L116" s="21">
        <f t="shared" si="71"/>
        <v>0</v>
      </c>
      <c r="M116" s="21">
        <v>0</v>
      </c>
      <c r="N116" s="21">
        <v>0</v>
      </c>
      <c r="O116" s="21">
        <f>+C116-J116</f>
        <v>0</v>
      </c>
      <c r="P116" s="21">
        <f>+K116-L116</f>
        <v>0</v>
      </c>
    </row>
    <row r="117" spans="1:16" ht="12.75">
      <c r="A117" s="18" t="s">
        <v>259</v>
      </c>
      <c r="B117" s="18" t="s">
        <v>203</v>
      </c>
      <c r="C117" s="20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f t="shared" si="71"/>
        <v>0</v>
      </c>
      <c r="K117" s="21">
        <f t="shared" si="71"/>
        <v>0</v>
      </c>
      <c r="L117" s="21">
        <f t="shared" si="71"/>
        <v>0</v>
      </c>
      <c r="M117" s="21">
        <v>0</v>
      </c>
      <c r="N117" s="21">
        <v>0</v>
      </c>
      <c r="O117" s="21">
        <f>+C117-J117</f>
        <v>0</v>
      </c>
      <c r="P117" s="21">
        <f>+K117-L117</f>
        <v>0</v>
      </c>
    </row>
    <row r="118" spans="1:16" ht="12.75">
      <c r="A118" s="29" t="s">
        <v>261</v>
      </c>
      <c r="B118" s="29" t="s">
        <v>262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f>C118-J118</f>
        <v>0</v>
      </c>
      <c r="P118" s="31">
        <f>+K118-L118</f>
        <v>0</v>
      </c>
    </row>
    <row r="119" spans="1:16" s="15" customFormat="1" ht="12.75">
      <c r="A119" s="92" t="s">
        <v>35</v>
      </c>
      <c r="B119" s="92"/>
      <c r="C119" s="66">
        <f>C9</f>
        <v>183543125000</v>
      </c>
      <c r="D119" s="66">
        <f aca="true" t="shared" si="72" ref="D119:L119">D9</f>
        <v>143821966788.25</v>
      </c>
      <c r="E119" s="66">
        <f t="shared" si="72"/>
        <v>93700274589.15</v>
      </c>
      <c r="F119" s="66">
        <f t="shared" si="72"/>
        <v>46557655170.48</v>
      </c>
      <c r="G119" s="66">
        <f t="shared" si="72"/>
        <v>26622030393.35</v>
      </c>
      <c r="H119" s="66">
        <f t="shared" si="72"/>
        <v>12904862557.44</v>
      </c>
      <c r="I119" s="66">
        <f t="shared" si="72"/>
        <v>9831931551.119999</v>
      </c>
      <c r="J119" s="66">
        <f t="shared" si="72"/>
        <v>170443997181.59998</v>
      </c>
      <c r="K119" s="66">
        <f t="shared" si="72"/>
        <v>106605137146.58998</v>
      </c>
      <c r="L119" s="66">
        <f t="shared" si="72"/>
        <v>56389586721.6</v>
      </c>
      <c r="M119" s="66">
        <f>K119/C119*100</f>
        <v>58.08179257413754</v>
      </c>
      <c r="N119" s="66">
        <f>+L119/C119*100</f>
        <v>30.722799735266577</v>
      </c>
      <c r="O119" s="66">
        <f>O9</f>
        <v>13099127818.400005</v>
      </c>
      <c r="P119" s="66">
        <f>P9</f>
        <v>50215550424.98999</v>
      </c>
    </row>
    <row r="120" spans="3:14" ht="12.75">
      <c r="C120" s="25"/>
      <c r="M120" s="25"/>
      <c r="N120" s="25"/>
    </row>
    <row r="122" spans="4:16" ht="12.75"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4:9" ht="12.75">
      <c r="D123" s="38"/>
      <c r="E123" s="38"/>
      <c r="F123" s="38"/>
      <c r="G123" s="38"/>
      <c r="H123" s="38"/>
      <c r="I123" s="38"/>
    </row>
  </sheetData>
  <sheetProtection/>
  <mergeCells count="13">
    <mergeCell ref="P7:P8"/>
    <mergeCell ref="A1:P1"/>
    <mergeCell ref="A2:P2"/>
    <mergeCell ref="A3:P3"/>
    <mergeCell ref="A7:A8"/>
    <mergeCell ref="B7:B8"/>
    <mergeCell ref="A119:B119"/>
    <mergeCell ref="D7:F7"/>
    <mergeCell ref="G7:I7"/>
    <mergeCell ref="J7:L7"/>
    <mergeCell ref="M7:N7"/>
    <mergeCell ref="O7:O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dcterms:created xsi:type="dcterms:W3CDTF">2020-02-24T13:45:45Z</dcterms:created>
  <dcterms:modified xsi:type="dcterms:W3CDTF">2023-08-25T15:51:45Z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Descripción">
    <vt:lpwstr>Ejecución Presupuestal de Ingresos y Gastos a Enero 2021</vt:lpwstr>
  </property>
  <property fmtid="{D5CDD505-2E9C-101B-9397-08002B2CF9AE}" pid="4" name="Año">
    <vt:lpwstr>2021</vt:lpwstr>
  </property>
  <property fmtid="{D5CDD505-2E9C-101B-9397-08002B2CF9AE}" pid="5" name="Fecha">
    <vt:lpwstr>Enero</vt:lpwstr>
  </property>
  <property fmtid="{D5CDD505-2E9C-101B-9397-08002B2CF9AE}" pid="6" name="rw6b">
    <vt:lpwstr>2023.00000000000</vt:lpwstr>
  </property>
  <property fmtid="{D5CDD505-2E9C-101B-9397-08002B2CF9AE}" pid="7" name="mubg">
    <vt:lpwstr>7.00000000000000</vt:lpwstr>
  </property>
  <property fmtid="{D5CDD505-2E9C-101B-9397-08002B2CF9AE}" pid="8" name="Fecha de publicación">
    <vt:lpwstr/>
  </property>
</Properties>
</file>